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7175" windowHeight="6375"/>
  </bookViews>
  <sheets>
    <sheet name="Blad1" sheetId="1" r:id="rId1"/>
    <sheet name="Blad2" sheetId="2" r:id="rId2"/>
    <sheet name="Blad3" sheetId="3" r:id="rId3"/>
  </sheets>
  <calcPr calcId="125725"/>
</workbook>
</file>

<file path=xl/calcChain.xml><?xml version="1.0" encoding="utf-8"?>
<calcChain xmlns="http://schemas.openxmlformats.org/spreadsheetml/2006/main">
  <c r="I71" i="1"/>
  <c r="L70"/>
  <c r="B5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3"/>
  <c r="F64"/>
  <c r="F65"/>
  <c r="F66"/>
  <c r="F67"/>
  <c r="F68"/>
  <c r="F2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5"/>
  <c r="E136"/>
  <c r="E137"/>
  <c r="E138"/>
  <c r="E139"/>
  <c r="E140"/>
  <c r="H70"/>
  <c r="G70"/>
  <c r="I7" l="1"/>
  <c r="J7" s="1"/>
  <c r="I59"/>
  <c r="I2"/>
  <c r="E142"/>
  <c r="E70" s="1"/>
  <c r="F70" s="1"/>
  <c r="I61"/>
  <c r="I60"/>
  <c r="I55"/>
  <c r="I54"/>
  <c r="I58"/>
  <c r="I57"/>
  <c r="I56"/>
  <c r="I47"/>
  <c r="I51"/>
  <c r="I52"/>
  <c r="I50"/>
  <c r="I53"/>
  <c r="I49"/>
  <c r="I46"/>
  <c r="I45"/>
  <c r="I44"/>
  <c r="I40"/>
  <c r="I32"/>
  <c r="I48"/>
  <c r="I41"/>
  <c r="I21"/>
  <c r="I33"/>
  <c r="I22"/>
  <c r="I67"/>
  <c r="I66"/>
  <c r="I31"/>
  <c r="I30"/>
  <c r="I18"/>
  <c r="I25"/>
  <c r="I37"/>
  <c r="I65"/>
  <c r="I20"/>
  <c r="I38"/>
  <c r="I12"/>
  <c r="I17"/>
  <c r="I36"/>
  <c r="I64"/>
  <c r="I68"/>
  <c r="J68" s="1"/>
  <c r="I19"/>
  <c r="I13"/>
  <c r="I24"/>
  <c r="I35"/>
  <c r="I63"/>
  <c r="I39"/>
  <c r="I10"/>
  <c r="I23"/>
  <c r="I34"/>
  <c r="I42"/>
  <c r="I16"/>
  <c r="I15"/>
  <c r="I14"/>
  <c r="I4"/>
  <c r="I11"/>
  <c r="I8"/>
  <c r="I9"/>
  <c r="K7"/>
  <c r="M7" s="1"/>
  <c r="I6"/>
  <c r="I5"/>
  <c r="I27"/>
  <c r="I29"/>
  <c r="I28"/>
  <c r="I26"/>
  <c r="I3"/>
  <c r="J37" l="1"/>
  <c r="K37" s="1"/>
  <c r="M37" s="1"/>
  <c r="J33"/>
  <c r="K33" s="1"/>
  <c r="M33" s="1"/>
  <c r="J46"/>
  <c r="K46" s="1"/>
  <c r="M46" s="1"/>
  <c r="K57"/>
  <c r="M57" s="1"/>
  <c r="J57"/>
  <c r="J59"/>
  <c r="K59" s="1"/>
  <c r="M59" s="1"/>
  <c r="J9"/>
  <c r="K9" s="1"/>
  <c r="M9" s="1"/>
  <c r="J19"/>
  <c r="K19" s="1"/>
  <c r="M19" s="1"/>
  <c r="J65"/>
  <c r="K65" s="1"/>
  <c r="M65" s="1"/>
  <c r="J22"/>
  <c r="K22" s="1"/>
  <c r="M22" s="1"/>
  <c r="J45"/>
  <c r="K45" s="1"/>
  <c r="M45" s="1"/>
  <c r="J56"/>
  <c r="K56" s="1"/>
  <c r="M56" s="1"/>
  <c r="K2"/>
  <c r="M2" s="1"/>
  <c r="J2"/>
  <c r="J23"/>
  <c r="K23" s="1"/>
  <c r="M23" s="1"/>
  <c r="J67"/>
  <c r="K67" s="1"/>
  <c r="M67" s="1"/>
  <c r="J34"/>
  <c r="K34" s="1"/>
  <c r="M34" s="1"/>
  <c r="J42"/>
  <c r="K42" s="1"/>
  <c r="M42" s="1"/>
  <c r="J16"/>
  <c r="K16" s="1"/>
  <c r="M16" s="1"/>
  <c r="K38"/>
  <c r="M38" s="1"/>
  <c r="J38"/>
  <c r="J66"/>
  <c r="K66" s="1"/>
  <c r="M66" s="1"/>
  <c r="K40"/>
  <c r="M40" s="1"/>
  <c r="J40"/>
  <c r="J51"/>
  <c r="K51" s="1"/>
  <c r="M51" s="1"/>
  <c r="J61"/>
  <c r="K61" s="1"/>
  <c r="M61" s="1"/>
  <c r="J26"/>
  <c r="K26" s="1"/>
  <c r="M26" s="1"/>
  <c r="J44"/>
  <c r="K44" s="1"/>
  <c r="M44" s="1"/>
  <c r="J5"/>
  <c r="K5" s="1"/>
  <c r="M5" s="1"/>
  <c r="J35"/>
  <c r="K35" s="1"/>
  <c r="M35" s="1"/>
  <c r="K12"/>
  <c r="M12" s="1"/>
  <c r="J12"/>
  <c r="J31"/>
  <c r="K31" s="1"/>
  <c r="M31" s="1"/>
  <c r="J32"/>
  <c r="K32" s="1"/>
  <c r="M32" s="1"/>
  <c r="J52"/>
  <c r="K52" s="1"/>
  <c r="M52" s="1"/>
  <c r="J60"/>
  <c r="K60" s="1"/>
  <c r="M60" s="1"/>
  <c r="J3"/>
  <c r="K3" s="1"/>
  <c r="M3" s="1"/>
  <c r="J20"/>
  <c r="K20" s="1"/>
  <c r="M20" s="1"/>
  <c r="K6"/>
  <c r="M6" s="1"/>
  <c r="J6"/>
  <c r="J27"/>
  <c r="K27" s="1"/>
  <c r="M27" s="1"/>
  <c r="K63"/>
  <c r="M63" s="1"/>
  <c r="J63"/>
  <c r="J17"/>
  <c r="K17" s="1"/>
  <c r="M17" s="1"/>
  <c r="J30"/>
  <c r="K30" s="1"/>
  <c r="M30" s="1"/>
  <c r="J48"/>
  <c r="K48" s="1"/>
  <c r="M48" s="1"/>
  <c r="J50"/>
  <c r="K50" s="1"/>
  <c r="M50" s="1"/>
  <c r="J55"/>
  <c r="K55" s="1"/>
  <c r="M55" s="1"/>
  <c r="J47"/>
  <c r="K47" s="1"/>
  <c r="M47" s="1"/>
  <c r="K15"/>
  <c r="M15" s="1"/>
  <c r="J15"/>
  <c r="J29"/>
  <c r="K29" s="1"/>
  <c r="M29" s="1"/>
  <c r="J39"/>
  <c r="K39" s="1"/>
  <c r="M39" s="1"/>
  <c r="J36"/>
  <c r="K36" s="1"/>
  <c r="M36" s="1"/>
  <c r="J18"/>
  <c r="K18" s="1"/>
  <c r="M18" s="1"/>
  <c r="J41"/>
  <c r="K41" s="1"/>
  <c r="M41" s="1"/>
  <c r="J53"/>
  <c r="K53" s="1"/>
  <c r="M53" s="1"/>
  <c r="J54"/>
  <c r="K54" s="1"/>
  <c r="M54" s="1"/>
  <c r="J8"/>
  <c r="K8" s="1"/>
  <c r="M8" s="1"/>
  <c r="J13"/>
  <c r="K13" s="1"/>
  <c r="M13" s="1"/>
  <c r="J24"/>
  <c r="K24" s="1"/>
  <c r="M24" s="1"/>
  <c r="J14"/>
  <c r="K14" s="1"/>
  <c r="M14" s="1"/>
  <c r="J4"/>
  <c r="K4" s="1"/>
  <c r="M4" s="1"/>
  <c r="J28"/>
  <c r="K28" s="1"/>
  <c r="M28" s="1"/>
  <c r="J11"/>
  <c r="K11" s="1"/>
  <c r="M11" s="1"/>
  <c r="J10"/>
  <c r="K10" s="1"/>
  <c r="M10" s="1"/>
  <c r="J64"/>
  <c r="K64" s="1"/>
  <c r="M64" s="1"/>
  <c r="J25"/>
  <c r="K25" s="1"/>
  <c r="M25" s="1"/>
  <c r="J21"/>
  <c r="K21" s="1"/>
  <c r="M21" s="1"/>
  <c r="K49"/>
  <c r="M49" s="1"/>
  <c r="J49"/>
  <c r="J58"/>
  <c r="K58" s="1"/>
  <c r="M58" s="1"/>
  <c r="K68"/>
  <c r="I70"/>
  <c r="M70" l="1"/>
  <c r="M68"/>
  <c r="K70"/>
  <c r="J70"/>
  <c r="J71" s="1"/>
</calcChain>
</file>

<file path=xl/sharedStrings.xml><?xml version="1.0" encoding="utf-8"?>
<sst xmlns="http://schemas.openxmlformats.org/spreadsheetml/2006/main" count="137" uniqueCount="135">
  <si>
    <t>Beräkningsgrunder:</t>
  </si>
  <si>
    <t>Årslön markarbetare:</t>
  </si>
  <si>
    <t>Årslön borgare:</t>
  </si>
  <si>
    <t>Invånare:</t>
  </si>
  <si>
    <t>Borgare:</t>
  </si>
  <si>
    <t>Markarbetare:</t>
  </si>
  <si>
    <t>Förskingringsgrad:</t>
  </si>
  <si>
    <t>Beräknat utnyttjande år:</t>
  </si>
  <si>
    <t>Markarbetare (%)</t>
  </si>
  <si>
    <t>Borgare (%)</t>
  </si>
  <si>
    <t>Invånare</t>
  </si>
  <si>
    <t>Daval</t>
  </si>
  <si>
    <t>Mutpriser</t>
  </si>
  <si>
    <t>Provins/Borgmästare</t>
  </si>
  <si>
    <t>Omsättning/år</t>
  </si>
  <si>
    <t>Förskingringsintäkter/år</t>
  </si>
  <si>
    <t>GENRIO</t>
  </si>
  <si>
    <t>DAVAL</t>
  </si>
  <si>
    <t>MERUN</t>
  </si>
  <si>
    <t>LEMIRA</t>
  </si>
  <si>
    <t>OKRANA</t>
  </si>
  <si>
    <t>Chan</t>
  </si>
  <si>
    <t>Kelamith</t>
  </si>
  <si>
    <t>Xanto</t>
  </si>
  <si>
    <t>Morus</t>
  </si>
  <si>
    <t>Agadir</t>
  </si>
  <si>
    <t>Lagath</t>
  </si>
  <si>
    <t>Jukon</t>
  </si>
  <si>
    <t>Megara</t>
  </si>
  <si>
    <t>Amra</t>
  </si>
  <si>
    <t>Karpal</t>
  </si>
  <si>
    <t>MAULIO</t>
  </si>
  <si>
    <t>Irian</t>
  </si>
  <si>
    <t>Randarro</t>
  </si>
  <si>
    <t>Sor</t>
  </si>
  <si>
    <t>Thara-Tiannon</t>
  </si>
  <si>
    <t>Athor</t>
  </si>
  <si>
    <t>Colorkan</t>
  </si>
  <si>
    <t>Erat</t>
  </si>
  <si>
    <t>Erafalan</t>
  </si>
  <si>
    <t>Hamath</t>
  </si>
  <si>
    <t>Ralborion</t>
  </si>
  <si>
    <t>Davos</t>
  </si>
  <si>
    <t>MIRITH</t>
  </si>
  <si>
    <t>Absalon</t>
  </si>
  <si>
    <t>Jarum</t>
  </si>
  <si>
    <t>RANKUN</t>
  </si>
  <si>
    <t>Galenthu</t>
  </si>
  <si>
    <t>Binkh</t>
  </si>
  <si>
    <t>Korruption/år</t>
  </si>
  <si>
    <t>Urath</t>
  </si>
  <si>
    <t>SARDAN</t>
  </si>
  <si>
    <t>Arbido</t>
  </si>
  <si>
    <t>Nizam</t>
  </si>
  <si>
    <t>Quarran</t>
  </si>
  <si>
    <t>TIBARA</t>
  </si>
  <si>
    <t>Tibara</t>
  </si>
  <si>
    <t>KOLONIER</t>
  </si>
  <si>
    <t>Colostro</t>
  </si>
  <si>
    <t>Karakul</t>
  </si>
  <si>
    <t>Henok</t>
  </si>
  <si>
    <t>Lopnor</t>
  </si>
  <si>
    <t>Lomar</t>
  </si>
  <si>
    <t>Lothian</t>
  </si>
  <si>
    <t>JARGIEN</t>
  </si>
  <si>
    <t>Daro</t>
  </si>
  <si>
    <t>Bolos</t>
  </si>
  <si>
    <t>Variso</t>
  </si>
  <si>
    <t>Charino</t>
  </si>
  <si>
    <t>Sabesta</t>
  </si>
  <si>
    <t>Jerome</t>
  </si>
  <si>
    <t>Falano</t>
  </si>
  <si>
    <t>Keerat</t>
  </si>
  <si>
    <t>Pelu-ka Omo</t>
  </si>
  <si>
    <t>Lativa</t>
  </si>
  <si>
    <t>Lamur</t>
  </si>
  <si>
    <t>Liboria</t>
  </si>
  <si>
    <t>Orno</t>
  </si>
  <si>
    <t>Utses av guvernörerna i Jargien</t>
  </si>
  <si>
    <t>Rono</t>
  </si>
  <si>
    <t>Taman Har</t>
  </si>
  <si>
    <t>Sardan</t>
  </si>
  <si>
    <t>Salan</t>
  </si>
  <si>
    <t>Szal Dorian</t>
  </si>
  <si>
    <t>Genomsnitt:</t>
  </si>
  <si>
    <t>Grundkorruption:</t>
  </si>
  <si>
    <t>Kolumn för uträkning av borgare</t>
  </si>
  <si>
    <t>Summa:</t>
  </si>
  <si>
    <t>Korruptionsfaktor (1,0-2,0)</t>
  </si>
  <si>
    <t>Riskvillighet (0-100 %)</t>
  </si>
  <si>
    <t>Jargiens rikaste</t>
  </si>
  <si>
    <t>Flavos Grande Quintillis</t>
  </si>
  <si>
    <t>Namn</t>
  </si>
  <si>
    <t>Ranking</t>
  </si>
  <si>
    <t>Förmögenhet</t>
  </si>
  <si>
    <t>Zhaya Temiranz</t>
  </si>
  <si>
    <t>Felix Quintillis</t>
  </si>
  <si>
    <t>Marius Fortunatis</t>
  </si>
  <si>
    <t>Felix de Jehor</t>
  </si>
  <si>
    <t>Antonos Vincafluva Botaneiates</t>
  </si>
  <si>
    <t>Kalian Tasis Vestoris</t>
  </si>
  <si>
    <t>Zenvos Timode Papas</t>
  </si>
  <si>
    <t>Antonios Randarian</t>
  </si>
  <si>
    <t>Position</t>
  </si>
  <si>
    <t>Princep Lemira</t>
  </si>
  <si>
    <t>Faktorator</t>
  </si>
  <si>
    <t>Handelsfurstinna</t>
  </si>
  <si>
    <t>Handelshusherre</t>
  </si>
  <si>
    <t>Lagråd</t>
  </si>
  <si>
    <t>Consiliator</t>
  </si>
  <si>
    <t>Primod/Lagrådet</t>
  </si>
  <si>
    <t>Princep Daval</t>
  </si>
  <si>
    <t>Justine Ulixis</t>
  </si>
  <si>
    <t>Princepscan Rankun</t>
  </si>
  <si>
    <t>Domitius Fortunatis</t>
  </si>
  <si>
    <t>Uninos Regelius</t>
  </si>
  <si>
    <t>Borgmästare Megara</t>
  </si>
  <si>
    <t>Vitelo Ducas</t>
  </si>
  <si>
    <t>Princep Merun</t>
  </si>
  <si>
    <t>Petronia Arcadis</t>
  </si>
  <si>
    <t>Borgmästare Lamur</t>
  </si>
  <si>
    <t>Lucos Tiberian</t>
  </si>
  <si>
    <t>Imperator Tibara</t>
  </si>
  <si>
    <t>Valentina Lomaro (Katullis)</t>
  </si>
  <si>
    <t>Provinshärskare Lomaro</t>
  </si>
  <si>
    <t>Jargisk belåning ej inräknad</t>
  </si>
  <si>
    <t>Miliberos Botaneiates</t>
  </si>
  <si>
    <t>Princep Colostro</t>
  </si>
  <si>
    <t>Amberos Randarian</t>
  </si>
  <si>
    <t>Leo Daakias Direktör</t>
  </si>
  <si>
    <t>Disponerar stora delar av ätten Katullis tillgångar</t>
  </si>
  <si>
    <t>Ignitius Donato</t>
  </si>
  <si>
    <t>Aborat</t>
  </si>
  <si>
    <t>Vego Bonoso</t>
  </si>
  <si>
    <t>Juvelerare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</si>
</sst>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1" fillId="0" borderId="0" xfId="0" applyFont="1"/>
    <xf numFmtId="3" fontId="0" fillId="0" borderId="0" xfId="0" applyNumberFormat="1"/>
    <xf numFmtId="9" fontId="0" fillId="0" borderId="0" xfId="0" applyNumberFormat="1"/>
    <xf numFmtId="9" fontId="0" fillId="0" borderId="0" xfId="1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right"/>
    </xf>
    <xf numFmtId="0" fontId="4" fillId="0" borderId="0" xfId="0" applyFont="1"/>
    <xf numFmtId="0" fontId="5" fillId="0" borderId="0" xfId="0" applyFont="1"/>
    <xf numFmtId="4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1" applyNumberFormat="1" applyFont="1" applyAlignment="1">
      <alignment horizontal="right"/>
    </xf>
    <xf numFmtId="10" fontId="0" fillId="0" borderId="0" xfId="1" applyNumberFormat="1" applyFont="1"/>
    <xf numFmtId="2" fontId="0" fillId="0" borderId="0" xfId="0" applyNumberFormat="1" applyAlignment="1">
      <alignment horizontal="right"/>
    </xf>
    <xf numFmtId="9" fontId="0" fillId="0" borderId="0" xfId="1" applyFont="1" applyAlignment="1">
      <alignment horizontal="center"/>
    </xf>
    <xf numFmtId="0" fontId="6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/>
    </xf>
    <xf numFmtId="0" fontId="8" fillId="0" borderId="0" xfId="0" applyFont="1"/>
  </cellXfs>
  <cellStyles count="2">
    <cellStyle name="Normal" xfId="0" builtinId="0"/>
    <cellStyle name="Pro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42"/>
  <sheetViews>
    <sheetView tabSelected="1" topLeftCell="N1" workbookViewId="0">
      <pane ySplit="1" topLeftCell="A2" activePane="bottomLeft" state="frozen"/>
      <selection activeCell="H1" sqref="H1"/>
      <selection pane="bottomLeft" activeCell="Q11" sqref="Q11"/>
    </sheetView>
  </sheetViews>
  <sheetFormatPr defaultRowHeight="15"/>
  <cols>
    <col min="1" max="1" width="22.28515625" bestFit="1" customWidth="1"/>
    <col min="2" max="2" width="10" bestFit="1" customWidth="1"/>
    <col min="3" max="3" width="12.42578125" customWidth="1"/>
    <col min="4" max="4" width="26" bestFit="1" customWidth="1"/>
    <col min="5" max="5" width="15.5703125" customWidth="1"/>
    <col min="6" max="6" width="21.85546875" bestFit="1" customWidth="1"/>
    <col min="7" max="7" width="11.140625" bestFit="1" customWidth="1"/>
    <col min="8" max="8" width="32.5703125" style="6" bestFit="1" customWidth="1"/>
    <col min="9" max="9" width="18.28515625" style="6" bestFit="1" customWidth="1"/>
    <col min="10" max="10" width="17.140625" style="6" bestFit="1" customWidth="1"/>
    <col min="11" max="11" width="29.5703125" bestFit="1" customWidth="1"/>
    <col min="12" max="12" width="27.28515625" bestFit="1" customWidth="1"/>
    <col min="13" max="13" width="12.85546875" bestFit="1" customWidth="1"/>
    <col min="18" max="18" width="8" style="6" bestFit="1" customWidth="1"/>
    <col min="19" max="19" width="29.85546875" bestFit="1" customWidth="1"/>
    <col min="20" max="20" width="21.42578125" customWidth="1"/>
    <col min="21" max="21" width="22.5703125" bestFit="1" customWidth="1"/>
  </cols>
  <sheetData>
    <row r="1" spans="1:22" s="17" customFormat="1" ht="18.75">
      <c r="D1" s="18" t="s">
        <v>13</v>
      </c>
      <c r="E1" s="18" t="s">
        <v>9</v>
      </c>
      <c r="F1" s="18" t="s">
        <v>8</v>
      </c>
      <c r="G1" s="18" t="s">
        <v>10</v>
      </c>
      <c r="H1" s="19" t="s">
        <v>88</v>
      </c>
      <c r="I1" s="18" t="s">
        <v>14</v>
      </c>
      <c r="J1" s="18" t="s">
        <v>49</v>
      </c>
      <c r="K1" s="18" t="s">
        <v>15</v>
      </c>
      <c r="L1" s="18" t="s">
        <v>89</v>
      </c>
      <c r="M1" s="18" t="s">
        <v>12</v>
      </c>
      <c r="P1" s="20" t="s">
        <v>90</v>
      </c>
      <c r="R1" s="21" t="s">
        <v>93</v>
      </c>
      <c r="S1" s="2" t="s">
        <v>92</v>
      </c>
      <c r="T1" s="2" t="s">
        <v>94</v>
      </c>
      <c r="U1" s="2" t="s">
        <v>103</v>
      </c>
    </row>
    <row r="2" spans="1:22" ht="15.75">
      <c r="D2" s="9" t="s">
        <v>17</v>
      </c>
      <c r="E2" s="5">
        <v>0.05</v>
      </c>
      <c r="F2" s="5">
        <f>1-E2</f>
        <v>0.95</v>
      </c>
      <c r="G2" s="3">
        <v>210000</v>
      </c>
      <c r="H2" s="7">
        <v>2</v>
      </c>
      <c r="I2" s="3">
        <f t="shared" ref="I2:I42" si="0">(G2*E2*$B$5)+(G2*F2*$B$4)</f>
        <v>13860000</v>
      </c>
      <c r="J2" s="8">
        <f t="shared" ref="J2:J42" si="1">I2*$B$11*H2</f>
        <v>5544000</v>
      </c>
      <c r="K2" s="3">
        <f t="shared" ref="K2:K42" si="2">J2*$B$12</f>
        <v>221760</v>
      </c>
      <c r="L2" s="16">
        <v>0.6</v>
      </c>
      <c r="M2" s="3">
        <f t="shared" ref="M2:M42" si="3">K2*$B$14*L2</f>
        <v>1330560</v>
      </c>
      <c r="R2" s="21">
        <v>1</v>
      </c>
      <c r="S2" t="s">
        <v>91</v>
      </c>
      <c r="T2" s="3">
        <v>27300000</v>
      </c>
      <c r="U2" t="s">
        <v>104</v>
      </c>
    </row>
    <row r="3" spans="1:22">
      <c r="A3" s="2" t="s">
        <v>0</v>
      </c>
      <c r="B3" s="3"/>
      <c r="D3" t="s">
        <v>11</v>
      </c>
      <c r="E3" s="5">
        <v>1</v>
      </c>
      <c r="F3" s="5">
        <f t="shared" ref="F3:F66" si="4">1-E3</f>
        <v>0</v>
      </c>
      <c r="G3" s="3">
        <v>425000</v>
      </c>
      <c r="H3" s="7">
        <v>2</v>
      </c>
      <c r="I3" s="3">
        <f t="shared" si="0"/>
        <v>76500000</v>
      </c>
      <c r="J3" s="8">
        <f t="shared" si="1"/>
        <v>30600000</v>
      </c>
      <c r="K3" s="3">
        <f t="shared" si="2"/>
        <v>1224000</v>
      </c>
      <c r="L3" s="16">
        <v>0.65</v>
      </c>
      <c r="M3" s="3">
        <f t="shared" si="3"/>
        <v>7956000</v>
      </c>
      <c r="R3" s="21">
        <v>2</v>
      </c>
      <c r="S3" t="s">
        <v>101</v>
      </c>
      <c r="T3" s="3">
        <v>12100000</v>
      </c>
      <c r="U3" t="s">
        <v>110</v>
      </c>
    </row>
    <row r="4" spans="1:22" ht="15.75">
      <c r="A4" t="s">
        <v>1</v>
      </c>
      <c r="B4" s="3">
        <v>60</v>
      </c>
      <c r="D4" s="9" t="s">
        <v>19</v>
      </c>
      <c r="E4" s="5">
        <v>0.03</v>
      </c>
      <c r="F4" s="5">
        <f t="shared" si="4"/>
        <v>0.97</v>
      </c>
      <c r="G4" s="3">
        <v>950000</v>
      </c>
      <c r="H4" s="6">
        <v>1.5</v>
      </c>
      <c r="I4" s="3">
        <f t="shared" si="0"/>
        <v>60420000</v>
      </c>
      <c r="J4" s="8">
        <f t="shared" si="1"/>
        <v>18126000</v>
      </c>
      <c r="K4" s="3">
        <f t="shared" si="2"/>
        <v>725040</v>
      </c>
      <c r="L4" s="16">
        <v>0.6</v>
      </c>
      <c r="M4" s="3">
        <f t="shared" si="3"/>
        <v>4350240</v>
      </c>
      <c r="R4" s="21">
        <v>3</v>
      </c>
      <c r="S4" t="s">
        <v>102</v>
      </c>
      <c r="T4" s="3">
        <v>11400000</v>
      </c>
      <c r="U4" t="s">
        <v>111</v>
      </c>
    </row>
    <row r="5" spans="1:22" ht="15.75">
      <c r="A5" t="s">
        <v>2</v>
      </c>
      <c r="B5" s="3">
        <f>B4*3</f>
        <v>180</v>
      </c>
      <c r="D5" s="10" t="s">
        <v>24</v>
      </c>
      <c r="E5" s="5">
        <v>0.8</v>
      </c>
      <c r="F5" s="5">
        <f t="shared" si="4"/>
        <v>0.19999999999999996</v>
      </c>
      <c r="G5" s="3">
        <v>48000</v>
      </c>
      <c r="H5" s="7">
        <v>1.6</v>
      </c>
      <c r="I5" s="3">
        <f t="shared" si="0"/>
        <v>7488000</v>
      </c>
      <c r="J5" s="8">
        <f t="shared" si="1"/>
        <v>2396160</v>
      </c>
      <c r="K5" s="3">
        <f t="shared" si="2"/>
        <v>95846.400000000009</v>
      </c>
      <c r="L5" s="16">
        <v>0.55000000000000004</v>
      </c>
      <c r="M5" s="3">
        <f t="shared" si="3"/>
        <v>527155.20000000007</v>
      </c>
      <c r="R5" s="21">
        <v>4</v>
      </c>
      <c r="S5" t="s">
        <v>123</v>
      </c>
      <c r="T5" s="3">
        <v>9900000</v>
      </c>
      <c r="U5" t="s">
        <v>124</v>
      </c>
      <c r="V5" s="22" t="s">
        <v>130</v>
      </c>
    </row>
    <row r="6" spans="1:22" ht="17.25">
      <c r="B6" s="3"/>
      <c r="C6" s="1"/>
      <c r="D6" s="10" t="s">
        <v>25</v>
      </c>
      <c r="E6" s="5">
        <v>0.6</v>
      </c>
      <c r="F6" s="5">
        <f t="shared" si="4"/>
        <v>0.4</v>
      </c>
      <c r="G6" s="3">
        <v>2000</v>
      </c>
      <c r="H6" s="7">
        <v>1.2</v>
      </c>
      <c r="I6" s="3">
        <f t="shared" si="0"/>
        <v>264000</v>
      </c>
      <c r="J6" s="8">
        <f t="shared" si="1"/>
        <v>63360</v>
      </c>
      <c r="K6" s="3">
        <f t="shared" si="2"/>
        <v>2534.4</v>
      </c>
      <c r="L6" s="16">
        <v>0.4</v>
      </c>
      <c r="M6" s="3">
        <f t="shared" si="3"/>
        <v>10137.6</v>
      </c>
      <c r="R6" s="21">
        <v>5</v>
      </c>
      <c r="S6" t="s">
        <v>100</v>
      </c>
      <c r="T6" s="3">
        <v>9700000</v>
      </c>
      <c r="U6" t="s">
        <v>105</v>
      </c>
    </row>
    <row r="7" spans="1:22">
      <c r="A7" t="s">
        <v>3</v>
      </c>
      <c r="B7" s="3">
        <v>6000000</v>
      </c>
      <c r="C7" s="3"/>
      <c r="D7" t="s">
        <v>26</v>
      </c>
      <c r="E7" s="5">
        <v>0.8</v>
      </c>
      <c r="F7" s="5">
        <f t="shared" si="4"/>
        <v>0.19999999999999996</v>
      </c>
      <c r="G7" s="3">
        <v>55000</v>
      </c>
      <c r="H7" s="7">
        <v>1.8</v>
      </c>
      <c r="I7" s="3">
        <f t="shared" si="0"/>
        <v>8580000</v>
      </c>
      <c r="J7" s="8">
        <f t="shared" si="1"/>
        <v>3088800</v>
      </c>
      <c r="K7" s="3">
        <f t="shared" si="2"/>
        <v>123552</v>
      </c>
      <c r="L7" s="16">
        <v>0.55000000000000004</v>
      </c>
      <c r="M7" s="3">
        <f t="shared" si="3"/>
        <v>679536</v>
      </c>
      <c r="R7" s="21">
        <v>6</v>
      </c>
      <c r="S7" t="s">
        <v>114</v>
      </c>
      <c r="T7" s="3">
        <v>8100000</v>
      </c>
      <c r="U7" t="s">
        <v>108</v>
      </c>
    </row>
    <row r="8" spans="1:22">
      <c r="A8" t="s">
        <v>4</v>
      </c>
      <c r="B8" s="5">
        <v>0.19</v>
      </c>
      <c r="C8" s="3"/>
      <c r="D8" t="s">
        <v>27</v>
      </c>
      <c r="E8" s="5">
        <v>0.7</v>
      </c>
      <c r="F8" s="5">
        <f t="shared" si="4"/>
        <v>0.30000000000000004</v>
      </c>
      <c r="G8" s="3">
        <v>5000</v>
      </c>
      <c r="H8" s="7">
        <v>1.3</v>
      </c>
      <c r="I8" s="3">
        <f t="shared" si="0"/>
        <v>720000</v>
      </c>
      <c r="J8" s="8">
        <f t="shared" si="1"/>
        <v>187200</v>
      </c>
      <c r="K8" s="3">
        <f t="shared" si="2"/>
        <v>7488</v>
      </c>
      <c r="L8" s="16">
        <v>0.45</v>
      </c>
      <c r="M8" s="3">
        <f t="shared" si="3"/>
        <v>33696</v>
      </c>
      <c r="R8" s="21">
        <v>7</v>
      </c>
      <c r="S8" t="s">
        <v>119</v>
      </c>
      <c r="T8" s="3">
        <v>7800000</v>
      </c>
      <c r="U8" t="s">
        <v>120</v>
      </c>
    </row>
    <row r="9" spans="1:22">
      <c r="A9" t="s">
        <v>5</v>
      </c>
      <c r="B9" s="5">
        <v>0.81</v>
      </c>
      <c r="C9" s="3"/>
      <c r="D9" t="s">
        <v>29</v>
      </c>
      <c r="E9" s="5">
        <v>0.7</v>
      </c>
      <c r="F9" s="5">
        <f t="shared" si="4"/>
        <v>0.30000000000000004</v>
      </c>
      <c r="G9" s="3">
        <v>12000</v>
      </c>
      <c r="H9" s="7">
        <v>1.3</v>
      </c>
      <c r="I9" s="3">
        <f t="shared" si="0"/>
        <v>1728000</v>
      </c>
      <c r="J9" s="8">
        <f t="shared" si="1"/>
        <v>449280</v>
      </c>
      <c r="K9" s="3">
        <f t="shared" si="2"/>
        <v>17971.2</v>
      </c>
      <c r="L9" s="16">
        <v>0.4</v>
      </c>
      <c r="M9" s="3">
        <f t="shared" si="3"/>
        <v>71884.800000000003</v>
      </c>
      <c r="R9" s="21">
        <v>8</v>
      </c>
      <c r="S9" t="s">
        <v>99</v>
      </c>
      <c r="T9" s="3">
        <v>7100000</v>
      </c>
      <c r="U9" t="s">
        <v>109</v>
      </c>
    </row>
    <row r="10" spans="1:22">
      <c r="B10" s="3"/>
      <c r="C10" s="3"/>
      <c r="D10" t="s">
        <v>30</v>
      </c>
      <c r="E10" s="5">
        <v>0.4</v>
      </c>
      <c r="F10" s="5">
        <f t="shared" si="4"/>
        <v>0.6</v>
      </c>
      <c r="G10" s="3">
        <v>2000</v>
      </c>
      <c r="H10" s="7">
        <v>1</v>
      </c>
      <c r="I10" s="3">
        <f t="shared" si="0"/>
        <v>216000</v>
      </c>
      <c r="J10" s="8">
        <f t="shared" si="1"/>
        <v>43200</v>
      </c>
      <c r="K10" s="3">
        <f t="shared" si="2"/>
        <v>1728</v>
      </c>
      <c r="L10" s="16">
        <v>0.35</v>
      </c>
      <c r="M10" s="3">
        <f t="shared" si="3"/>
        <v>6048</v>
      </c>
      <c r="R10" s="21">
        <v>9</v>
      </c>
      <c r="S10" t="s">
        <v>98</v>
      </c>
      <c r="T10" s="3">
        <v>7100000</v>
      </c>
      <c r="U10" t="s">
        <v>108</v>
      </c>
    </row>
    <row r="11" spans="1:22">
      <c r="A11" t="s">
        <v>85</v>
      </c>
      <c r="B11" s="4">
        <v>0.2</v>
      </c>
      <c r="C11" s="3"/>
      <c r="D11" t="s">
        <v>28</v>
      </c>
      <c r="E11" s="5">
        <v>0.8</v>
      </c>
      <c r="F11" s="5">
        <f t="shared" si="4"/>
        <v>0.19999999999999996</v>
      </c>
      <c r="G11" s="3">
        <v>20000</v>
      </c>
      <c r="H11" s="7">
        <v>1.8</v>
      </c>
      <c r="I11" s="3">
        <f t="shared" si="0"/>
        <v>3120000</v>
      </c>
      <c r="J11" s="8">
        <f t="shared" si="1"/>
        <v>1123200</v>
      </c>
      <c r="K11" s="3">
        <f t="shared" si="2"/>
        <v>44928</v>
      </c>
      <c r="L11" s="16">
        <v>0.45</v>
      </c>
      <c r="M11" s="3">
        <f t="shared" si="3"/>
        <v>202176</v>
      </c>
      <c r="R11" s="21">
        <v>10</v>
      </c>
      <c r="S11" t="s">
        <v>112</v>
      </c>
      <c r="T11" s="3">
        <v>6900000</v>
      </c>
      <c r="U11" t="s">
        <v>113</v>
      </c>
    </row>
    <row r="12" spans="1:22" ht="15.75">
      <c r="A12" t="s">
        <v>6</v>
      </c>
      <c r="B12" s="4">
        <v>0.04</v>
      </c>
      <c r="C12" s="3"/>
      <c r="D12" s="9" t="s">
        <v>31</v>
      </c>
      <c r="E12" s="5">
        <v>0.03</v>
      </c>
      <c r="F12" s="5">
        <f t="shared" si="4"/>
        <v>0.97</v>
      </c>
      <c r="G12" s="3">
        <v>490000</v>
      </c>
      <c r="H12" s="7">
        <v>1.1000000000000001</v>
      </c>
      <c r="I12" s="8">
        <f t="shared" si="0"/>
        <v>31164000</v>
      </c>
      <c r="J12" s="8">
        <f t="shared" si="1"/>
        <v>6856080.0000000009</v>
      </c>
      <c r="K12" s="3">
        <f t="shared" si="2"/>
        <v>274243.20000000007</v>
      </c>
      <c r="L12" s="16">
        <v>0.5</v>
      </c>
      <c r="M12" s="3">
        <f t="shared" si="3"/>
        <v>1371216.0000000005</v>
      </c>
      <c r="R12" s="21">
        <v>11</v>
      </c>
      <c r="S12" t="s">
        <v>96</v>
      </c>
      <c r="T12" s="3">
        <v>6600000</v>
      </c>
      <c r="U12" t="s">
        <v>105</v>
      </c>
    </row>
    <row r="13" spans="1:22">
      <c r="C13" s="3"/>
      <c r="D13" t="s">
        <v>32</v>
      </c>
      <c r="E13" s="5">
        <v>0.6</v>
      </c>
      <c r="F13" s="5">
        <f t="shared" si="4"/>
        <v>0.4</v>
      </c>
      <c r="G13" s="3">
        <v>5000</v>
      </c>
      <c r="H13" s="7">
        <v>1.2</v>
      </c>
      <c r="I13" s="3">
        <f t="shared" si="0"/>
        <v>660000</v>
      </c>
      <c r="J13" s="8">
        <f t="shared" si="1"/>
        <v>158400</v>
      </c>
      <c r="K13" s="3">
        <f t="shared" si="2"/>
        <v>6336</v>
      </c>
      <c r="L13" s="16">
        <v>0.3</v>
      </c>
      <c r="M13" s="3">
        <f t="shared" si="3"/>
        <v>19008</v>
      </c>
      <c r="R13" s="21">
        <v>12</v>
      </c>
      <c r="S13" t="s">
        <v>131</v>
      </c>
      <c r="T13" s="3">
        <v>6400000</v>
      </c>
      <c r="U13" t="s">
        <v>132</v>
      </c>
    </row>
    <row r="14" spans="1:22" ht="15.75">
      <c r="A14" t="s">
        <v>7</v>
      </c>
      <c r="B14">
        <v>10</v>
      </c>
      <c r="C14" s="3"/>
      <c r="D14" s="10" t="s">
        <v>33</v>
      </c>
      <c r="E14" s="5">
        <v>0.6</v>
      </c>
      <c r="F14" s="5">
        <f t="shared" si="4"/>
        <v>0.4</v>
      </c>
      <c r="G14" s="3">
        <v>3000</v>
      </c>
      <c r="H14" s="7">
        <v>1.2</v>
      </c>
      <c r="I14" s="8">
        <f t="shared" si="0"/>
        <v>396000</v>
      </c>
      <c r="J14" s="8">
        <f t="shared" si="1"/>
        <v>95040</v>
      </c>
      <c r="K14" s="3">
        <f t="shared" si="2"/>
        <v>3801.6</v>
      </c>
      <c r="L14" s="16">
        <v>0.3</v>
      </c>
      <c r="M14" s="3">
        <f t="shared" si="3"/>
        <v>11404.8</v>
      </c>
      <c r="R14" s="21">
        <v>13</v>
      </c>
      <c r="S14" t="s">
        <v>126</v>
      </c>
      <c r="T14" s="3">
        <v>6300000</v>
      </c>
      <c r="U14" t="s">
        <v>127</v>
      </c>
    </row>
    <row r="15" spans="1:22" ht="15.75">
      <c r="C15" s="3"/>
      <c r="D15" s="10" t="s">
        <v>34</v>
      </c>
      <c r="E15" s="5">
        <v>0.6</v>
      </c>
      <c r="F15" s="5">
        <f t="shared" si="4"/>
        <v>0.4</v>
      </c>
      <c r="G15" s="3">
        <v>1200</v>
      </c>
      <c r="H15" s="6">
        <v>1.1000000000000001</v>
      </c>
      <c r="I15" s="8">
        <f t="shared" si="0"/>
        <v>158400</v>
      </c>
      <c r="J15" s="8">
        <f t="shared" si="1"/>
        <v>34848</v>
      </c>
      <c r="K15" s="3">
        <f t="shared" si="2"/>
        <v>1393.92</v>
      </c>
      <c r="L15" s="16">
        <v>0.3</v>
      </c>
      <c r="M15" s="3">
        <f t="shared" si="3"/>
        <v>4181.76</v>
      </c>
      <c r="R15" s="21">
        <v>14</v>
      </c>
      <c r="S15" t="s">
        <v>115</v>
      </c>
      <c r="T15" s="3">
        <v>5900000</v>
      </c>
      <c r="U15" t="s">
        <v>116</v>
      </c>
    </row>
    <row r="16" spans="1:22" ht="15.75">
      <c r="C16" s="3"/>
      <c r="D16" s="10" t="s">
        <v>35</v>
      </c>
      <c r="E16" s="5">
        <v>0.6</v>
      </c>
      <c r="F16" s="5">
        <f t="shared" si="4"/>
        <v>0.4</v>
      </c>
      <c r="G16" s="3">
        <v>5000</v>
      </c>
      <c r="H16" s="6">
        <v>1.2</v>
      </c>
      <c r="I16" s="8">
        <f t="shared" si="0"/>
        <v>660000</v>
      </c>
      <c r="J16" s="8">
        <f t="shared" si="1"/>
        <v>158400</v>
      </c>
      <c r="K16" s="3">
        <f t="shared" si="2"/>
        <v>6336</v>
      </c>
      <c r="L16" s="16">
        <v>0.3</v>
      </c>
      <c r="M16" s="3">
        <f t="shared" si="3"/>
        <v>19008</v>
      </c>
      <c r="R16" s="21">
        <v>15</v>
      </c>
      <c r="S16" t="s">
        <v>117</v>
      </c>
      <c r="T16" s="3">
        <v>5700000</v>
      </c>
      <c r="U16" t="s">
        <v>118</v>
      </c>
    </row>
    <row r="17" spans="2:22" ht="15.75">
      <c r="C17" s="3"/>
      <c r="D17" s="9" t="s">
        <v>18</v>
      </c>
      <c r="E17" s="5">
        <v>0.03</v>
      </c>
      <c r="F17" s="5">
        <f t="shared" si="4"/>
        <v>0.97</v>
      </c>
      <c r="G17" s="3">
        <v>780000</v>
      </c>
      <c r="H17" s="7">
        <v>1.4</v>
      </c>
      <c r="I17" s="8">
        <f t="shared" si="0"/>
        <v>49608000</v>
      </c>
      <c r="J17" s="8">
        <f t="shared" si="1"/>
        <v>13890240</v>
      </c>
      <c r="K17" s="3">
        <f t="shared" si="2"/>
        <v>555609.59999999998</v>
      </c>
      <c r="L17" s="16">
        <v>0.65</v>
      </c>
      <c r="M17" s="3">
        <f t="shared" si="3"/>
        <v>3611462.4</v>
      </c>
      <c r="R17" s="21">
        <v>16</v>
      </c>
      <c r="S17" t="s">
        <v>121</v>
      </c>
      <c r="T17" s="3">
        <v>5500000</v>
      </c>
      <c r="U17" t="s">
        <v>122</v>
      </c>
    </row>
    <row r="18" spans="2:22" ht="15.75">
      <c r="C18" s="3"/>
      <c r="D18" s="10" t="s">
        <v>36</v>
      </c>
      <c r="E18" s="5">
        <v>0.5</v>
      </c>
      <c r="F18" s="5">
        <f t="shared" si="4"/>
        <v>0.5</v>
      </c>
      <c r="G18" s="3">
        <v>3000</v>
      </c>
      <c r="H18" s="6">
        <v>1.1000000000000001</v>
      </c>
      <c r="I18" s="8">
        <f t="shared" si="0"/>
        <v>360000</v>
      </c>
      <c r="J18" s="8">
        <f t="shared" si="1"/>
        <v>79200</v>
      </c>
      <c r="K18" s="3">
        <f t="shared" si="2"/>
        <v>3168</v>
      </c>
      <c r="L18" s="16">
        <v>0.3</v>
      </c>
      <c r="M18" s="3">
        <f t="shared" si="3"/>
        <v>9504</v>
      </c>
      <c r="R18" s="21">
        <v>17</v>
      </c>
      <c r="S18" t="s">
        <v>128</v>
      </c>
      <c r="T18" s="3">
        <v>5100000</v>
      </c>
      <c r="U18" t="s">
        <v>129</v>
      </c>
    </row>
    <row r="19" spans="2:22" ht="15.75">
      <c r="D19" s="10" t="s">
        <v>37</v>
      </c>
      <c r="E19" s="5">
        <v>0.7</v>
      </c>
      <c r="F19" s="5">
        <f t="shared" si="4"/>
        <v>0.30000000000000004</v>
      </c>
      <c r="G19" s="3">
        <v>30000</v>
      </c>
      <c r="H19" s="6">
        <v>1.6</v>
      </c>
      <c r="I19" s="8">
        <f t="shared" si="0"/>
        <v>4320000</v>
      </c>
      <c r="J19" s="8">
        <f t="shared" si="1"/>
        <v>1382400</v>
      </c>
      <c r="K19" s="3">
        <f t="shared" si="2"/>
        <v>55296</v>
      </c>
      <c r="L19" s="16">
        <v>0.5</v>
      </c>
      <c r="M19" s="3">
        <f t="shared" si="3"/>
        <v>276480</v>
      </c>
      <c r="R19" s="21">
        <v>18</v>
      </c>
      <c r="S19" t="s">
        <v>95</v>
      </c>
      <c r="T19" s="3">
        <v>4900000</v>
      </c>
      <c r="U19" t="s">
        <v>106</v>
      </c>
      <c r="V19" s="22" t="s">
        <v>125</v>
      </c>
    </row>
    <row r="20" spans="2:22" ht="15.75">
      <c r="D20" s="10" t="s">
        <v>39</v>
      </c>
      <c r="E20" s="5">
        <v>0.6</v>
      </c>
      <c r="F20" s="5">
        <f t="shared" si="4"/>
        <v>0.4</v>
      </c>
      <c r="G20" s="3">
        <v>7500</v>
      </c>
      <c r="H20" s="6">
        <v>1.2</v>
      </c>
      <c r="I20" s="8">
        <f t="shared" si="0"/>
        <v>990000</v>
      </c>
      <c r="J20" s="8">
        <f t="shared" si="1"/>
        <v>237600</v>
      </c>
      <c r="K20" s="3">
        <f t="shared" si="2"/>
        <v>9504</v>
      </c>
      <c r="L20" s="16">
        <v>0.35</v>
      </c>
      <c r="M20" s="3">
        <f t="shared" si="3"/>
        <v>33264</v>
      </c>
      <c r="R20" s="21">
        <v>19</v>
      </c>
      <c r="S20" t="s">
        <v>97</v>
      </c>
      <c r="T20" s="3">
        <v>4700000</v>
      </c>
      <c r="U20" t="s">
        <v>107</v>
      </c>
    </row>
    <row r="21" spans="2:22" ht="15.75">
      <c r="D21" s="10" t="s">
        <v>38</v>
      </c>
      <c r="E21" s="5">
        <v>0.6</v>
      </c>
      <c r="F21" s="5">
        <f t="shared" si="4"/>
        <v>0.4</v>
      </c>
      <c r="G21" s="3">
        <v>13000</v>
      </c>
      <c r="H21" s="6">
        <v>1.2</v>
      </c>
      <c r="I21" s="8">
        <f t="shared" si="0"/>
        <v>1716000</v>
      </c>
      <c r="J21" s="8">
        <f t="shared" si="1"/>
        <v>411840</v>
      </c>
      <c r="K21" s="3">
        <f t="shared" si="2"/>
        <v>16473.599999999999</v>
      </c>
      <c r="L21" s="16">
        <v>0.4</v>
      </c>
      <c r="M21" s="3">
        <f t="shared" si="3"/>
        <v>65894.400000000009</v>
      </c>
      <c r="R21" s="21">
        <v>20</v>
      </c>
      <c r="S21" t="s">
        <v>133</v>
      </c>
      <c r="T21" s="3">
        <v>4100000</v>
      </c>
      <c r="U21" t="s">
        <v>134</v>
      </c>
    </row>
    <row r="22" spans="2:22" ht="15.75">
      <c r="D22" s="10" t="s">
        <v>40</v>
      </c>
      <c r="E22" s="5">
        <v>0.7</v>
      </c>
      <c r="F22" s="5">
        <f t="shared" si="4"/>
        <v>0.30000000000000004</v>
      </c>
      <c r="G22" s="3">
        <v>19500</v>
      </c>
      <c r="H22" s="6">
        <v>1.6</v>
      </c>
      <c r="I22" s="8">
        <f t="shared" si="0"/>
        <v>2808000</v>
      </c>
      <c r="J22" s="8">
        <f t="shared" si="1"/>
        <v>898560</v>
      </c>
      <c r="K22" s="3">
        <f t="shared" si="2"/>
        <v>35942.400000000001</v>
      </c>
      <c r="L22" s="16">
        <v>0.45</v>
      </c>
      <c r="M22" s="3">
        <f t="shared" si="3"/>
        <v>161740.80000000002</v>
      </c>
      <c r="R22" s="21"/>
      <c r="T22" s="3"/>
    </row>
    <row r="23" spans="2:22" ht="15.75">
      <c r="B23" s="4"/>
      <c r="D23" s="10" t="s">
        <v>41</v>
      </c>
      <c r="E23" s="5">
        <v>0.6</v>
      </c>
      <c r="F23" s="5">
        <f t="shared" si="4"/>
        <v>0.4</v>
      </c>
      <c r="G23" s="3">
        <v>8000</v>
      </c>
      <c r="H23" s="6">
        <v>1.4</v>
      </c>
      <c r="I23" s="8">
        <f t="shared" si="0"/>
        <v>1056000</v>
      </c>
      <c r="J23" s="8">
        <f t="shared" si="1"/>
        <v>295680</v>
      </c>
      <c r="K23" s="3">
        <f t="shared" si="2"/>
        <v>11827.2</v>
      </c>
      <c r="L23" s="16">
        <v>0.35</v>
      </c>
      <c r="M23" s="3">
        <f t="shared" si="3"/>
        <v>41395.199999999997</v>
      </c>
      <c r="R23" s="21"/>
      <c r="T23" s="3"/>
    </row>
    <row r="24" spans="2:22" ht="15.75">
      <c r="D24" s="9" t="s">
        <v>43</v>
      </c>
      <c r="E24" s="5">
        <v>0</v>
      </c>
      <c r="F24" s="5">
        <f t="shared" si="4"/>
        <v>1</v>
      </c>
      <c r="G24" s="3">
        <v>170000</v>
      </c>
      <c r="H24" s="6">
        <v>1.5</v>
      </c>
      <c r="I24" s="8">
        <f t="shared" si="0"/>
        <v>10200000</v>
      </c>
      <c r="J24" s="8">
        <f t="shared" si="1"/>
        <v>3060000</v>
      </c>
      <c r="K24" s="3">
        <f t="shared" si="2"/>
        <v>122400</v>
      </c>
      <c r="L24" s="16">
        <v>0.55000000000000004</v>
      </c>
      <c r="M24" s="3">
        <f t="shared" si="3"/>
        <v>673200</v>
      </c>
      <c r="R24" s="21"/>
    </row>
    <row r="25" spans="2:22">
      <c r="D25" t="s">
        <v>42</v>
      </c>
      <c r="E25" s="5">
        <v>0.6</v>
      </c>
      <c r="F25" s="5">
        <f t="shared" si="4"/>
        <v>0.4</v>
      </c>
      <c r="G25" s="3">
        <v>16000</v>
      </c>
      <c r="H25" s="7">
        <v>1.5</v>
      </c>
      <c r="I25" s="3">
        <f t="shared" si="0"/>
        <v>2112000</v>
      </c>
      <c r="J25" s="8">
        <f t="shared" si="1"/>
        <v>633600</v>
      </c>
      <c r="K25" s="3">
        <f t="shared" si="2"/>
        <v>25344</v>
      </c>
      <c r="L25" s="16">
        <v>0.45</v>
      </c>
      <c r="M25" s="3">
        <f t="shared" si="3"/>
        <v>114048</v>
      </c>
      <c r="R25" s="21"/>
    </row>
    <row r="26" spans="2:22" ht="15.75">
      <c r="D26" s="9" t="s">
        <v>16</v>
      </c>
      <c r="E26" s="5">
        <v>0</v>
      </c>
      <c r="F26" s="5">
        <f t="shared" si="4"/>
        <v>1</v>
      </c>
      <c r="G26" s="3">
        <v>140000</v>
      </c>
      <c r="H26" s="7">
        <v>1</v>
      </c>
      <c r="I26" s="3">
        <f t="shared" si="0"/>
        <v>8400000</v>
      </c>
      <c r="J26" s="8">
        <f t="shared" si="1"/>
        <v>1680000</v>
      </c>
      <c r="K26" s="3">
        <f t="shared" si="2"/>
        <v>67200</v>
      </c>
      <c r="L26" s="16">
        <v>0.5</v>
      </c>
      <c r="M26" s="3">
        <f t="shared" si="3"/>
        <v>336000</v>
      </c>
      <c r="R26" s="21"/>
    </row>
    <row r="27" spans="2:22">
      <c r="D27" t="s">
        <v>21</v>
      </c>
      <c r="E27" s="5">
        <v>0.5</v>
      </c>
      <c r="F27" s="5">
        <f t="shared" si="4"/>
        <v>0.5</v>
      </c>
      <c r="G27" s="3">
        <v>7800</v>
      </c>
      <c r="H27" s="7">
        <v>1.2</v>
      </c>
      <c r="I27" s="3">
        <f t="shared" si="0"/>
        <v>936000</v>
      </c>
      <c r="J27" s="8">
        <f t="shared" si="1"/>
        <v>224640</v>
      </c>
      <c r="K27" s="3">
        <f t="shared" si="2"/>
        <v>8985.6</v>
      </c>
      <c r="L27" s="16">
        <v>0.3</v>
      </c>
      <c r="M27" s="3">
        <f t="shared" si="3"/>
        <v>26956.799999999999</v>
      </c>
    </row>
    <row r="28" spans="2:22">
      <c r="D28" t="s">
        <v>22</v>
      </c>
      <c r="E28" s="5">
        <v>0.5</v>
      </c>
      <c r="F28" s="5">
        <f t="shared" si="4"/>
        <v>0.5</v>
      </c>
      <c r="G28" s="3">
        <v>8000</v>
      </c>
      <c r="H28" s="7">
        <v>1.2</v>
      </c>
      <c r="I28" s="3">
        <f t="shared" si="0"/>
        <v>960000</v>
      </c>
      <c r="J28" s="8">
        <f t="shared" si="1"/>
        <v>230400</v>
      </c>
      <c r="K28" s="3">
        <f t="shared" si="2"/>
        <v>9216</v>
      </c>
      <c r="L28" s="16">
        <v>0.4</v>
      </c>
      <c r="M28" s="3">
        <f t="shared" si="3"/>
        <v>36864</v>
      </c>
    </row>
    <row r="29" spans="2:22">
      <c r="D29" t="s">
        <v>23</v>
      </c>
      <c r="E29" s="5">
        <v>0.5</v>
      </c>
      <c r="F29" s="5">
        <f t="shared" si="4"/>
        <v>0.5</v>
      </c>
      <c r="G29" s="3">
        <v>8400</v>
      </c>
      <c r="H29" s="6">
        <v>1.4</v>
      </c>
      <c r="I29" s="3">
        <f t="shared" si="0"/>
        <v>1008000</v>
      </c>
      <c r="J29" s="8">
        <f t="shared" si="1"/>
        <v>282240</v>
      </c>
      <c r="K29" s="3">
        <f t="shared" si="2"/>
        <v>11289.6</v>
      </c>
      <c r="L29" s="16">
        <v>0.4</v>
      </c>
      <c r="M29" s="3">
        <f t="shared" si="3"/>
        <v>45158.400000000001</v>
      </c>
    </row>
    <row r="30" spans="2:22" ht="15.75">
      <c r="D30" s="9" t="s">
        <v>20</v>
      </c>
      <c r="E30" s="5">
        <v>0</v>
      </c>
      <c r="F30" s="5">
        <f t="shared" si="4"/>
        <v>1</v>
      </c>
      <c r="G30" s="3">
        <v>240000</v>
      </c>
      <c r="H30" s="7">
        <v>1.1000000000000001</v>
      </c>
      <c r="I30" s="3">
        <f t="shared" si="0"/>
        <v>14400000</v>
      </c>
      <c r="J30" s="8">
        <f t="shared" si="1"/>
        <v>3168000.0000000005</v>
      </c>
      <c r="K30" s="3">
        <f t="shared" si="2"/>
        <v>126720.00000000001</v>
      </c>
      <c r="L30" s="16">
        <v>0.5</v>
      </c>
      <c r="M30" s="3">
        <f t="shared" si="3"/>
        <v>633600.00000000012</v>
      </c>
    </row>
    <row r="31" spans="2:22">
      <c r="D31" t="s">
        <v>44</v>
      </c>
      <c r="E31" s="5">
        <v>0.5</v>
      </c>
      <c r="F31" s="5">
        <f t="shared" si="4"/>
        <v>0.5</v>
      </c>
      <c r="G31" s="3">
        <v>14000</v>
      </c>
      <c r="H31" s="7">
        <v>1.1000000000000001</v>
      </c>
      <c r="I31" s="3">
        <f t="shared" si="0"/>
        <v>1680000</v>
      </c>
      <c r="J31" s="8">
        <f t="shared" si="1"/>
        <v>369600.00000000006</v>
      </c>
      <c r="K31" s="3">
        <f t="shared" si="2"/>
        <v>14784.000000000002</v>
      </c>
      <c r="L31" s="16">
        <v>0.3</v>
      </c>
      <c r="M31" s="3">
        <f t="shared" si="3"/>
        <v>44352.000000000007</v>
      </c>
    </row>
    <row r="32" spans="2:22">
      <c r="D32" t="s">
        <v>45</v>
      </c>
      <c r="E32" s="5">
        <v>0.5</v>
      </c>
      <c r="F32" s="5">
        <f t="shared" si="4"/>
        <v>0.5</v>
      </c>
      <c r="G32" s="3">
        <v>12000</v>
      </c>
      <c r="H32" s="7">
        <v>1.3</v>
      </c>
      <c r="I32" s="3">
        <f t="shared" si="0"/>
        <v>1440000</v>
      </c>
      <c r="J32" s="8">
        <f t="shared" si="1"/>
        <v>374400</v>
      </c>
      <c r="K32" s="3">
        <f t="shared" si="2"/>
        <v>14976</v>
      </c>
      <c r="L32" s="16">
        <v>0.4</v>
      </c>
      <c r="M32" s="3">
        <f t="shared" si="3"/>
        <v>59904</v>
      </c>
    </row>
    <row r="33" spans="4:13" ht="15.75">
      <c r="D33" s="9" t="s">
        <v>46</v>
      </c>
      <c r="E33" s="5">
        <v>0.03</v>
      </c>
      <c r="F33" s="5">
        <f t="shared" si="4"/>
        <v>0.97</v>
      </c>
      <c r="G33" s="3">
        <v>475000</v>
      </c>
      <c r="H33" s="7">
        <v>1.6</v>
      </c>
      <c r="I33" s="3">
        <f t="shared" si="0"/>
        <v>30210000</v>
      </c>
      <c r="J33" s="8">
        <f t="shared" si="1"/>
        <v>9667200</v>
      </c>
      <c r="K33" s="3">
        <f t="shared" si="2"/>
        <v>386688</v>
      </c>
      <c r="L33" s="16">
        <v>0.6</v>
      </c>
      <c r="M33" s="3">
        <f t="shared" si="3"/>
        <v>2320128</v>
      </c>
    </row>
    <row r="34" spans="4:13">
      <c r="D34" t="s">
        <v>47</v>
      </c>
      <c r="E34" s="5">
        <v>0.7</v>
      </c>
      <c r="F34" s="5">
        <f t="shared" si="4"/>
        <v>0.30000000000000004</v>
      </c>
      <c r="G34" s="3">
        <v>8000</v>
      </c>
      <c r="H34" s="7">
        <v>1.4</v>
      </c>
      <c r="I34" s="3">
        <f t="shared" si="0"/>
        <v>1152000</v>
      </c>
      <c r="J34" s="8">
        <f t="shared" si="1"/>
        <v>322560</v>
      </c>
      <c r="K34" s="3">
        <f t="shared" si="2"/>
        <v>12902.4</v>
      </c>
      <c r="L34" s="16">
        <v>0.4</v>
      </c>
      <c r="M34" s="3">
        <f t="shared" si="3"/>
        <v>51609.600000000006</v>
      </c>
    </row>
    <row r="35" spans="4:13">
      <c r="D35" t="s">
        <v>48</v>
      </c>
      <c r="E35" s="5">
        <v>0.7</v>
      </c>
      <c r="F35" s="5">
        <f t="shared" si="4"/>
        <v>0.30000000000000004</v>
      </c>
      <c r="G35" s="3">
        <v>90000</v>
      </c>
      <c r="H35" s="7">
        <v>1.7</v>
      </c>
      <c r="I35" s="3">
        <f t="shared" si="0"/>
        <v>12959999.999999998</v>
      </c>
      <c r="J35" s="8">
        <f t="shared" si="1"/>
        <v>4406400</v>
      </c>
      <c r="K35" s="3">
        <f t="shared" si="2"/>
        <v>176256</v>
      </c>
      <c r="L35" s="16">
        <v>0.6</v>
      </c>
      <c r="M35" s="3">
        <f t="shared" si="3"/>
        <v>1057536</v>
      </c>
    </row>
    <row r="36" spans="4:13">
      <c r="D36" t="s">
        <v>50</v>
      </c>
      <c r="E36" s="5">
        <v>0.7</v>
      </c>
      <c r="F36" s="5">
        <f t="shared" si="4"/>
        <v>0.30000000000000004</v>
      </c>
      <c r="G36" s="3">
        <v>3000</v>
      </c>
      <c r="H36" s="6">
        <v>1.1000000000000001</v>
      </c>
      <c r="I36" s="3">
        <f t="shared" si="0"/>
        <v>432000</v>
      </c>
      <c r="J36" s="8">
        <f t="shared" si="1"/>
        <v>95040.000000000015</v>
      </c>
      <c r="K36" s="3">
        <f t="shared" si="2"/>
        <v>3801.6000000000008</v>
      </c>
      <c r="L36" s="16">
        <v>0.3</v>
      </c>
      <c r="M36" s="3">
        <f t="shared" si="3"/>
        <v>11404.800000000001</v>
      </c>
    </row>
    <row r="37" spans="4:13" ht="15.75">
      <c r="D37" s="9" t="s">
        <v>51</v>
      </c>
      <c r="E37" s="5">
        <v>0</v>
      </c>
      <c r="F37" s="5">
        <f t="shared" si="4"/>
        <v>1</v>
      </c>
      <c r="G37" s="3">
        <v>110000</v>
      </c>
      <c r="H37" s="7">
        <v>1.3</v>
      </c>
      <c r="I37" s="3">
        <f t="shared" si="0"/>
        <v>6600000</v>
      </c>
      <c r="J37" s="8">
        <f t="shared" si="1"/>
        <v>1716000</v>
      </c>
      <c r="K37" s="3">
        <f t="shared" si="2"/>
        <v>68640</v>
      </c>
      <c r="L37" s="16">
        <v>0.5</v>
      </c>
      <c r="M37" s="3">
        <f t="shared" si="3"/>
        <v>343200</v>
      </c>
    </row>
    <row r="38" spans="4:13">
      <c r="D38" t="s">
        <v>52</v>
      </c>
      <c r="E38" s="5">
        <v>0.4</v>
      </c>
      <c r="F38" s="5">
        <f t="shared" si="4"/>
        <v>0.6</v>
      </c>
      <c r="G38" s="3">
        <v>4000</v>
      </c>
      <c r="H38" s="7">
        <v>1.2</v>
      </c>
      <c r="I38" s="3">
        <f t="shared" si="0"/>
        <v>432000</v>
      </c>
      <c r="J38" s="8">
        <f t="shared" si="1"/>
        <v>103680</v>
      </c>
      <c r="K38" s="3">
        <f t="shared" si="2"/>
        <v>4147.2</v>
      </c>
      <c r="L38" s="16">
        <v>0.4</v>
      </c>
      <c r="M38" s="3">
        <f t="shared" si="3"/>
        <v>16588.8</v>
      </c>
    </row>
    <row r="39" spans="4:13">
      <c r="D39" t="s">
        <v>53</v>
      </c>
      <c r="E39" s="5">
        <v>0.4</v>
      </c>
      <c r="F39" s="5">
        <f t="shared" si="4"/>
        <v>0.6</v>
      </c>
      <c r="G39" s="3">
        <v>1000</v>
      </c>
      <c r="H39" s="7">
        <v>1.1000000000000001</v>
      </c>
      <c r="I39" s="3">
        <f t="shared" si="0"/>
        <v>108000</v>
      </c>
      <c r="J39" s="8">
        <f t="shared" si="1"/>
        <v>23760.000000000004</v>
      </c>
      <c r="K39" s="3">
        <f t="shared" si="2"/>
        <v>950.4000000000002</v>
      </c>
      <c r="L39" s="16">
        <v>0.3</v>
      </c>
      <c r="M39" s="3">
        <f t="shared" si="3"/>
        <v>2851.2000000000003</v>
      </c>
    </row>
    <row r="40" spans="4:13">
      <c r="D40" t="s">
        <v>54</v>
      </c>
      <c r="E40" s="5">
        <v>0.4</v>
      </c>
      <c r="F40" s="5">
        <f t="shared" si="4"/>
        <v>0.6</v>
      </c>
      <c r="G40" s="3">
        <v>2000</v>
      </c>
      <c r="H40" s="6">
        <v>1.2</v>
      </c>
      <c r="I40" s="3">
        <f t="shared" si="0"/>
        <v>216000</v>
      </c>
      <c r="J40" s="8">
        <f t="shared" si="1"/>
        <v>51840</v>
      </c>
      <c r="K40" s="3">
        <f t="shared" si="2"/>
        <v>2073.6</v>
      </c>
      <c r="L40" s="16">
        <v>0.3</v>
      </c>
      <c r="M40" s="3">
        <f t="shared" si="3"/>
        <v>6220.8</v>
      </c>
    </row>
    <row r="41" spans="4:13" ht="15.75">
      <c r="D41" s="9" t="s">
        <v>55</v>
      </c>
      <c r="E41" s="5">
        <v>0.03</v>
      </c>
      <c r="F41" s="5">
        <f t="shared" si="4"/>
        <v>0.97</v>
      </c>
      <c r="G41" s="3">
        <v>175000</v>
      </c>
      <c r="H41" s="7">
        <v>1.6</v>
      </c>
      <c r="I41" s="3">
        <f t="shared" si="0"/>
        <v>11130000</v>
      </c>
      <c r="J41" s="8">
        <f t="shared" si="1"/>
        <v>3561600</v>
      </c>
      <c r="K41" s="3">
        <f t="shared" si="2"/>
        <v>142464</v>
      </c>
      <c r="L41" s="16">
        <v>0.65</v>
      </c>
      <c r="M41" s="3">
        <f t="shared" si="3"/>
        <v>926016</v>
      </c>
    </row>
    <row r="42" spans="4:13">
      <c r="D42" t="s">
        <v>56</v>
      </c>
      <c r="E42" s="5">
        <v>1</v>
      </c>
      <c r="F42" s="5">
        <f t="shared" si="4"/>
        <v>0</v>
      </c>
      <c r="G42" s="3">
        <v>180000</v>
      </c>
      <c r="H42" s="7">
        <v>1.8</v>
      </c>
      <c r="I42" s="3">
        <f t="shared" si="0"/>
        <v>32400000</v>
      </c>
      <c r="J42" s="8">
        <f t="shared" si="1"/>
        <v>11664000</v>
      </c>
      <c r="K42" s="3">
        <f t="shared" si="2"/>
        <v>466560</v>
      </c>
      <c r="L42" s="16">
        <v>0.65</v>
      </c>
      <c r="M42" s="3">
        <f t="shared" si="3"/>
        <v>3032640</v>
      </c>
    </row>
    <row r="43" spans="4:13" ht="15.75">
      <c r="D43" s="9" t="s">
        <v>64</v>
      </c>
      <c r="E43" s="5" t="s">
        <v>78</v>
      </c>
      <c r="F43" s="5"/>
      <c r="G43" s="3"/>
      <c r="I43" s="8"/>
      <c r="J43" s="8"/>
      <c r="K43" s="3"/>
      <c r="L43" s="16"/>
      <c r="M43" s="3"/>
    </row>
    <row r="44" spans="4:13" ht="15.75">
      <c r="D44" s="9" t="s">
        <v>65</v>
      </c>
      <c r="E44" s="5">
        <v>0.03</v>
      </c>
      <c r="F44" s="5">
        <f t="shared" si="4"/>
        <v>0.97</v>
      </c>
      <c r="G44" s="3">
        <v>175000</v>
      </c>
      <c r="H44" s="6">
        <v>1.6</v>
      </c>
      <c r="I44" s="8">
        <f t="shared" ref="I44:I61" si="5">(G44*E44*$B$5)+(G44*F44*$B$4)</f>
        <v>11130000</v>
      </c>
      <c r="J44" s="8">
        <f t="shared" ref="J44:J61" si="6">I44*$B$11*H44</f>
        <v>3561600</v>
      </c>
      <c r="K44" s="3">
        <f t="shared" ref="K44:K61" si="7">J44*$B$12</f>
        <v>142464</v>
      </c>
      <c r="L44" s="16">
        <v>0.65</v>
      </c>
      <c r="M44" s="3">
        <f t="shared" ref="M44:M61" si="8">K44*$B$14*L44</f>
        <v>926016</v>
      </c>
    </row>
    <row r="45" spans="4:13" ht="15.75">
      <c r="D45" s="10" t="s">
        <v>66</v>
      </c>
      <c r="E45" s="5">
        <v>0.8</v>
      </c>
      <c r="F45" s="5">
        <f t="shared" si="4"/>
        <v>0.19999999999999996</v>
      </c>
      <c r="G45" s="3">
        <v>35000</v>
      </c>
      <c r="H45" s="6">
        <v>1.5</v>
      </c>
      <c r="I45" s="8">
        <f t="shared" si="5"/>
        <v>5460000</v>
      </c>
      <c r="J45" s="8">
        <f t="shared" si="6"/>
        <v>1638000</v>
      </c>
      <c r="K45" s="3">
        <f t="shared" si="7"/>
        <v>65520</v>
      </c>
      <c r="L45" s="16">
        <v>0.5</v>
      </c>
      <c r="M45" s="3">
        <f t="shared" si="8"/>
        <v>327600</v>
      </c>
    </row>
    <row r="46" spans="4:13" ht="15.75">
      <c r="D46" s="10" t="s">
        <v>67</v>
      </c>
      <c r="E46" s="5">
        <v>0.8</v>
      </c>
      <c r="F46" s="5">
        <f t="shared" si="4"/>
        <v>0.19999999999999996</v>
      </c>
      <c r="G46" s="3">
        <v>5000</v>
      </c>
      <c r="H46" s="6">
        <v>1.3</v>
      </c>
      <c r="I46" s="8">
        <f t="shared" si="5"/>
        <v>780000</v>
      </c>
      <c r="J46" s="8">
        <f t="shared" si="6"/>
        <v>202800</v>
      </c>
      <c r="K46" s="3">
        <f t="shared" si="7"/>
        <v>8112</v>
      </c>
      <c r="L46" s="16">
        <v>0.4</v>
      </c>
      <c r="M46" s="3">
        <f t="shared" si="8"/>
        <v>32448</v>
      </c>
    </row>
    <row r="47" spans="4:13" ht="15.75">
      <c r="D47" s="9" t="s">
        <v>68</v>
      </c>
      <c r="E47" s="5">
        <v>0.03</v>
      </c>
      <c r="F47" s="5">
        <f t="shared" si="4"/>
        <v>0.97</v>
      </c>
      <c r="G47" s="3">
        <v>90000</v>
      </c>
      <c r="H47" s="6">
        <v>1.4</v>
      </c>
      <c r="I47" s="8">
        <f t="shared" si="5"/>
        <v>5724000</v>
      </c>
      <c r="J47" s="8">
        <f t="shared" si="6"/>
        <v>1602720</v>
      </c>
      <c r="K47" s="3">
        <f t="shared" si="7"/>
        <v>64108.800000000003</v>
      </c>
      <c r="L47" s="16">
        <v>0.55000000000000004</v>
      </c>
      <c r="M47" s="3">
        <f t="shared" si="8"/>
        <v>352598.4</v>
      </c>
    </row>
    <row r="48" spans="4:13" ht="15.75">
      <c r="D48" s="10" t="s">
        <v>69</v>
      </c>
      <c r="E48" s="5">
        <v>0.8</v>
      </c>
      <c r="F48" s="5">
        <f t="shared" si="4"/>
        <v>0.19999999999999996</v>
      </c>
      <c r="G48" s="3">
        <v>8000</v>
      </c>
      <c r="H48" s="6">
        <v>1.3</v>
      </c>
      <c r="I48" s="8">
        <f t="shared" si="5"/>
        <v>1248000</v>
      </c>
      <c r="J48" s="8">
        <f t="shared" si="6"/>
        <v>324480</v>
      </c>
      <c r="K48" s="3">
        <f t="shared" si="7"/>
        <v>12979.2</v>
      </c>
      <c r="L48" s="16">
        <v>0.5</v>
      </c>
      <c r="M48" s="3">
        <f t="shared" si="8"/>
        <v>64896</v>
      </c>
    </row>
    <row r="49" spans="4:13" ht="15.75">
      <c r="D49" s="9" t="s">
        <v>70</v>
      </c>
      <c r="E49" s="5">
        <v>0</v>
      </c>
      <c r="F49" s="5">
        <f t="shared" si="4"/>
        <v>1</v>
      </c>
      <c r="G49" s="3">
        <v>40000</v>
      </c>
      <c r="H49" s="6">
        <v>1.1000000000000001</v>
      </c>
      <c r="I49" s="8">
        <f t="shared" si="5"/>
        <v>2400000</v>
      </c>
      <c r="J49" s="8">
        <f t="shared" si="6"/>
        <v>528000</v>
      </c>
      <c r="K49" s="3">
        <f t="shared" si="7"/>
        <v>21120</v>
      </c>
      <c r="L49" s="16">
        <v>0.45</v>
      </c>
      <c r="M49" s="3">
        <f t="shared" si="8"/>
        <v>95040</v>
      </c>
    </row>
    <row r="50" spans="4:13" ht="15.75">
      <c r="D50" s="10" t="s">
        <v>71</v>
      </c>
      <c r="E50" s="5">
        <v>0.6</v>
      </c>
      <c r="F50" s="5">
        <f t="shared" si="4"/>
        <v>0.4</v>
      </c>
      <c r="G50" s="3">
        <v>1600</v>
      </c>
      <c r="H50" s="6">
        <v>1.1000000000000001</v>
      </c>
      <c r="I50" s="8">
        <f t="shared" si="5"/>
        <v>211200</v>
      </c>
      <c r="J50" s="8">
        <f t="shared" si="6"/>
        <v>46464.000000000007</v>
      </c>
      <c r="K50" s="3">
        <f t="shared" si="7"/>
        <v>1858.5600000000004</v>
      </c>
      <c r="L50" s="16">
        <v>0.3</v>
      </c>
      <c r="M50" s="3">
        <f t="shared" si="8"/>
        <v>5575.6800000000012</v>
      </c>
    </row>
    <row r="51" spans="4:13" ht="15.75">
      <c r="D51" s="9" t="s">
        <v>72</v>
      </c>
      <c r="E51" s="5">
        <v>0</v>
      </c>
      <c r="F51" s="5">
        <f t="shared" si="4"/>
        <v>1</v>
      </c>
      <c r="G51" s="3">
        <v>40000</v>
      </c>
      <c r="H51" s="6">
        <v>1.1000000000000001</v>
      </c>
      <c r="I51" s="8">
        <f t="shared" si="5"/>
        <v>2400000</v>
      </c>
      <c r="J51" s="8">
        <f t="shared" si="6"/>
        <v>528000</v>
      </c>
      <c r="K51" s="3">
        <f t="shared" si="7"/>
        <v>21120</v>
      </c>
      <c r="L51" s="16">
        <v>0.45</v>
      </c>
      <c r="M51" s="3">
        <f t="shared" si="8"/>
        <v>95040</v>
      </c>
    </row>
    <row r="52" spans="4:13" ht="15.75">
      <c r="D52" s="10" t="s">
        <v>73</v>
      </c>
      <c r="E52" s="5">
        <v>0.6</v>
      </c>
      <c r="F52" s="5">
        <f t="shared" si="4"/>
        <v>0.4</v>
      </c>
      <c r="G52" s="3">
        <v>2000</v>
      </c>
      <c r="H52" s="6">
        <v>1.3</v>
      </c>
      <c r="I52" s="8">
        <f t="shared" si="5"/>
        <v>264000</v>
      </c>
      <c r="J52" s="8">
        <f t="shared" si="6"/>
        <v>68640</v>
      </c>
      <c r="K52" s="3">
        <f t="shared" si="7"/>
        <v>2745.6</v>
      </c>
      <c r="L52" s="16">
        <v>0.4</v>
      </c>
      <c r="M52" s="3">
        <f t="shared" si="8"/>
        <v>10982.400000000001</v>
      </c>
    </row>
    <row r="53" spans="4:13" ht="15.75">
      <c r="D53" s="9" t="s">
        <v>74</v>
      </c>
      <c r="E53" s="5">
        <v>0.03</v>
      </c>
      <c r="F53" s="5">
        <f t="shared" si="4"/>
        <v>0.97</v>
      </c>
      <c r="G53" s="3">
        <v>225000</v>
      </c>
      <c r="H53" s="6">
        <v>1.6</v>
      </c>
      <c r="I53" s="8">
        <f t="shared" si="5"/>
        <v>14310000</v>
      </c>
      <c r="J53" s="8">
        <f t="shared" si="6"/>
        <v>4579200</v>
      </c>
      <c r="K53" s="3">
        <f t="shared" si="7"/>
        <v>183168</v>
      </c>
      <c r="L53" s="16">
        <v>0.65</v>
      </c>
      <c r="M53" s="3">
        <f t="shared" si="8"/>
        <v>1190592</v>
      </c>
    </row>
    <row r="54" spans="4:13" ht="15.75">
      <c r="D54" s="10" t="s">
        <v>75</v>
      </c>
      <c r="E54" s="5">
        <v>0.8</v>
      </c>
      <c r="F54" s="5">
        <f t="shared" si="4"/>
        <v>0.19999999999999996</v>
      </c>
      <c r="G54" s="3">
        <v>8000</v>
      </c>
      <c r="H54" s="6">
        <v>1.5</v>
      </c>
      <c r="I54" s="8">
        <f t="shared" si="5"/>
        <v>1248000</v>
      </c>
      <c r="J54" s="8">
        <f t="shared" si="6"/>
        <v>374400</v>
      </c>
      <c r="K54" s="3">
        <f t="shared" si="7"/>
        <v>14976</v>
      </c>
      <c r="L54" s="16">
        <v>0.55000000000000004</v>
      </c>
      <c r="M54" s="3">
        <f t="shared" si="8"/>
        <v>82368</v>
      </c>
    </row>
    <row r="55" spans="4:13" ht="15.75">
      <c r="D55" s="9" t="s">
        <v>76</v>
      </c>
      <c r="E55" s="5">
        <v>0.03</v>
      </c>
      <c r="F55" s="5">
        <f t="shared" si="4"/>
        <v>0.97</v>
      </c>
      <c r="G55" s="3">
        <v>225000</v>
      </c>
      <c r="H55" s="6">
        <v>1.6</v>
      </c>
      <c r="I55" s="8">
        <f t="shared" si="5"/>
        <v>14310000</v>
      </c>
      <c r="J55" s="8">
        <f t="shared" si="6"/>
        <v>4579200</v>
      </c>
      <c r="K55" s="3">
        <f t="shared" si="7"/>
        <v>183168</v>
      </c>
      <c r="L55" s="16">
        <v>0.6</v>
      </c>
      <c r="M55" s="3">
        <f t="shared" si="8"/>
        <v>1099008</v>
      </c>
    </row>
    <row r="56" spans="4:13" ht="15.75">
      <c r="D56" s="10" t="s">
        <v>77</v>
      </c>
      <c r="E56" s="5">
        <v>0.8</v>
      </c>
      <c r="F56" s="5">
        <f t="shared" si="4"/>
        <v>0.19999999999999996</v>
      </c>
      <c r="G56" s="3">
        <v>15000</v>
      </c>
      <c r="H56" s="6">
        <v>1.5</v>
      </c>
      <c r="I56" s="8">
        <f t="shared" si="5"/>
        <v>2340000</v>
      </c>
      <c r="J56" s="8">
        <f t="shared" si="6"/>
        <v>702000</v>
      </c>
      <c r="K56" s="3">
        <f t="shared" si="7"/>
        <v>28080</v>
      </c>
      <c r="L56" s="16">
        <v>0.55000000000000004</v>
      </c>
      <c r="M56" s="3">
        <f t="shared" si="8"/>
        <v>154440</v>
      </c>
    </row>
    <row r="57" spans="4:13" ht="15.75">
      <c r="D57" s="9" t="s">
        <v>79</v>
      </c>
      <c r="E57" s="5">
        <v>0</v>
      </c>
      <c r="F57" s="5">
        <f t="shared" si="4"/>
        <v>1</v>
      </c>
      <c r="G57" s="3">
        <v>60000</v>
      </c>
      <c r="H57" s="6">
        <v>1.2</v>
      </c>
      <c r="I57" s="8">
        <f t="shared" si="5"/>
        <v>3600000</v>
      </c>
      <c r="J57" s="8">
        <f t="shared" si="6"/>
        <v>864000</v>
      </c>
      <c r="K57" s="3">
        <f t="shared" si="7"/>
        <v>34560</v>
      </c>
      <c r="L57" s="16">
        <v>0.45</v>
      </c>
      <c r="M57" s="3">
        <f t="shared" si="8"/>
        <v>155520</v>
      </c>
    </row>
    <row r="58" spans="4:13" ht="15.75">
      <c r="D58" s="10" t="s">
        <v>80</v>
      </c>
      <c r="E58" s="5">
        <v>0.6</v>
      </c>
      <c r="F58" s="5">
        <f t="shared" si="4"/>
        <v>0.4</v>
      </c>
      <c r="G58" s="3">
        <v>2000</v>
      </c>
      <c r="H58" s="6">
        <v>1.1000000000000001</v>
      </c>
      <c r="I58" s="8">
        <f t="shared" si="5"/>
        <v>264000</v>
      </c>
      <c r="J58" s="8">
        <f t="shared" si="6"/>
        <v>58080.000000000007</v>
      </c>
      <c r="K58" s="3">
        <f t="shared" si="7"/>
        <v>2323.2000000000003</v>
      </c>
      <c r="L58" s="16">
        <v>0.3</v>
      </c>
      <c r="M58" s="3">
        <f t="shared" si="8"/>
        <v>6969.6000000000013</v>
      </c>
    </row>
    <row r="59" spans="4:13" ht="15.75">
      <c r="D59" s="9" t="s">
        <v>81</v>
      </c>
      <c r="E59" s="5">
        <v>0.03</v>
      </c>
      <c r="F59" s="5">
        <f t="shared" si="4"/>
        <v>0.97</v>
      </c>
      <c r="G59" s="3">
        <v>170000</v>
      </c>
      <c r="H59" s="6">
        <v>1.3</v>
      </c>
      <c r="I59" s="8">
        <f t="shared" si="5"/>
        <v>10812000</v>
      </c>
      <c r="J59" s="8">
        <f t="shared" si="6"/>
        <v>2811120</v>
      </c>
      <c r="K59" s="3">
        <f t="shared" si="7"/>
        <v>112444.8</v>
      </c>
      <c r="L59" s="16">
        <v>0.5</v>
      </c>
      <c r="M59" s="3">
        <f t="shared" si="8"/>
        <v>562224</v>
      </c>
    </row>
    <row r="60" spans="4:13" ht="15.75">
      <c r="D60" s="10" t="s">
        <v>82</v>
      </c>
      <c r="E60" s="5">
        <v>0.8</v>
      </c>
      <c r="F60" s="5">
        <f t="shared" si="4"/>
        <v>0.19999999999999996</v>
      </c>
      <c r="G60" s="3">
        <v>12000</v>
      </c>
      <c r="H60" s="6">
        <v>1.2</v>
      </c>
      <c r="I60" s="8">
        <f t="shared" si="5"/>
        <v>1872000</v>
      </c>
      <c r="J60" s="8">
        <f t="shared" si="6"/>
        <v>449280</v>
      </c>
      <c r="K60" s="3">
        <f t="shared" si="7"/>
        <v>17971.2</v>
      </c>
      <c r="L60" s="16">
        <v>0.4</v>
      </c>
      <c r="M60" s="3">
        <f t="shared" si="8"/>
        <v>71884.800000000003</v>
      </c>
    </row>
    <row r="61" spans="4:13" ht="15.75">
      <c r="D61" s="10" t="s">
        <v>83</v>
      </c>
      <c r="E61" s="5">
        <v>0.8</v>
      </c>
      <c r="F61" s="5">
        <f t="shared" si="4"/>
        <v>0.19999999999999996</v>
      </c>
      <c r="G61" s="3">
        <v>7500</v>
      </c>
      <c r="H61" s="7">
        <v>1</v>
      </c>
      <c r="I61" s="8">
        <f t="shared" si="5"/>
        <v>1170000</v>
      </c>
      <c r="J61" s="8">
        <f t="shared" si="6"/>
        <v>234000</v>
      </c>
      <c r="K61" s="3">
        <f t="shared" si="7"/>
        <v>9360</v>
      </c>
      <c r="L61" s="16">
        <v>0.5</v>
      </c>
      <c r="M61" s="3">
        <f t="shared" si="8"/>
        <v>46800</v>
      </c>
    </row>
    <row r="62" spans="4:13" ht="15.75">
      <c r="D62" s="9" t="s">
        <v>57</v>
      </c>
      <c r="E62" s="5"/>
      <c r="F62" s="5"/>
      <c r="G62" s="3"/>
      <c r="H62" s="7"/>
      <c r="I62" s="8"/>
      <c r="J62" s="8"/>
      <c r="K62" s="3"/>
      <c r="L62" s="16"/>
      <c r="M62" s="3"/>
    </row>
    <row r="63" spans="4:13" ht="15.75">
      <c r="D63" s="10" t="s">
        <v>58</v>
      </c>
      <c r="E63" s="5">
        <v>0.4</v>
      </c>
      <c r="F63" s="5">
        <f t="shared" si="4"/>
        <v>0.6</v>
      </c>
      <c r="G63" s="3">
        <v>25000</v>
      </c>
      <c r="H63" s="6">
        <v>1.3</v>
      </c>
      <c r="I63" s="8">
        <f t="shared" ref="I63:I68" si="9">(G63*E63*$B$5)+(G63*F63*$B$4)</f>
        <v>2700000</v>
      </c>
      <c r="J63" s="8">
        <f t="shared" ref="J63:J68" si="10">I63*$B$11*H63</f>
        <v>702000</v>
      </c>
      <c r="K63" s="3">
        <f t="shared" ref="K63:K68" si="11">J63*$B$12</f>
        <v>28080</v>
      </c>
      <c r="L63" s="16">
        <v>0.45</v>
      </c>
      <c r="M63" s="3">
        <f t="shared" ref="M63:M68" si="12">K63*$B$14*L63</f>
        <v>126360</v>
      </c>
    </row>
    <row r="64" spans="4:13" ht="15.75">
      <c r="D64" s="10" t="s">
        <v>59</v>
      </c>
      <c r="E64" s="5">
        <v>0.4</v>
      </c>
      <c r="F64" s="5">
        <f t="shared" si="4"/>
        <v>0.6</v>
      </c>
      <c r="G64" s="3">
        <v>15000</v>
      </c>
      <c r="H64" s="6">
        <v>1.2</v>
      </c>
      <c r="I64" s="8">
        <f t="shared" si="9"/>
        <v>1620000</v>
      </c>
      <c r="J64" s="8">
        <f t="shared" si="10"/>
        <v>388800</v>
      </c>
      <c r="K64" s="3">
        <f t="shared" si="11"/>
        <v>15552</v>
      </c>
      <c r="L64" s="16">
        <v>0.35</v>
      </c>
      <c r="M64" s="3">
        <f t="shared" si="12"/>
        <v>54432</v>
      </c>
    </row>
    <row r="65" spans="4:13" ht="15.75">
      <c r="D65" s="10" t="s">
        <v>60</v>
      </c>
      <c r="E65" s="5">
        <v>0.4</v>
      </c>
      <c r="F65" s="5">
        <f t="shared" si="4"/>
        <v>0.6</v>
      </c>
      <c r="G65" s="3">
        <v>15000</v>
      </c>
      <c r="H65" s="6">
        <v>1.3</v>
      </c>
      <c r="I65" s="8">
        <f t="shared" si="9"/>
        <v>1620000</v>
      </c>
      <c r="J65" s="8">
        <f t="shared" si="10"/>
        <v>421200</v>
      </c>
      <c r="K65" s="3">
        <f t="shared" si="11"/>
        <v>16848</v>
      </c>
      <c r="L65" s="16">
        <v>0.45</v>
      </c>
      <c r="M65" s="3">
        <f t="shared" si="12"/>
        <v>75816</v>
      </c>
    </row>
    <row r="66" spans="4:13" ht="15.75">
      <c r="D66" s="10" t="s">
        <v>61</v>
      </c>
      <c r="E66" s="5">
        <v>0.4</v>
      </c>
      <c r="F66" s="5">
        <f t="shared" si="4"/>
        <v>0.6</v>
      </c>
      <c r="G66" s="3">
        <v>20000</v>
      </c>
      <c r="H66" s="6">
        <v>1.3</v>
      </c>
      <c r="I66" s="8">
        <f t="shared" si="9"/>
        <v>2160000</v>
      </c>
      <c r="J66" s="8">
        <f t="shared" si="10"/>
        <v>561600</v>
      </c>
      <c r="K66" s="3">
        <f t="shared" si="11"/>
        <v>22464</v>
      </c>
      <c r="L66" s="16">
        <v>0.45</v>
      </c>
      <c r="M66" s="3">
        <f t="shared" si="12"/>
        <v>101088</v>
      </c>
    </row>
    <row r="67" spans="4:13" ht="15.75">
      <c r="D67" s="10" t="s">
        <v>62</v>
      </c>
      <c r="E67" s="5">
        <v>0.4</v>
      </c>
      <c r="F67" s="5">
        <f t="shared" ref="F67:F68" si="13">1-E67</f>
        <v>0.6</v>
      </c>
      <c r="G67" s="3">
        <v>15000</v>
      </c>
      <c r="H67" s="6">
        <v>1.2</v>
      </c>
      <c r="I67" s="8">
        <f t="shared" si="9"/>
        <v>1620000</v>
      </c>
      <c r="J67" s="8">
        <f t="shared" si="10"/>
        <v>388800</v>
      </c>
      <c r="K67" s="3">
        <f t="shared" si="11"/>
        <v>15552</v>
      </c>
      <c r="L67" s="16">
        <v>0.35</v>
      </c>
      <c r="M67" s="3">
        <f t="shared" si="12"/>
        <v>54432</v>
      </c>
    </row>
    <row r="68" spans="4:13" ht="15.75">
      <c r="D68" s="10" t="s">
        <v>63</v>
      </c>
      <c r="E68" s="5">
        <v>0.4</v>
      </c>
      <c r="F68" s="5">
        <f t="shared" si="13"/>
        <v>0.6</v>
      </c>
      <c r="G68" s="3">
        <v>25000</v>
      </c>
      <c r="H68" s="6">
        <v>1.3</v>
      </c>
      <c r="I68" s="8">
        <f t="shared" si="9"/>
        <v>2700000</v>
      </c>
      <c r="J68" s="8">
        <f t="shared" si="10"/>
        <v>702000</v>
      </c>
      <c r="K68" s="3">
        <f t="shared" si="11"/>
        <v>28080</v>
      </c>
      <c r="L68" s="16">
        <v>0.45</v>
      </c>
      <c r="M68" s="3">
        <f t="shared" si="12"/>
        <v>126360</v>
      </c>
    </row>
    <row r="70" spans="4:13">
      <c r="E70" s="14">
        <f>E142/6000000</f>
        <v>0.18869666666666668</v>
      </c>
      <c r="F70" s="14">
        <f>1-E70</f>
        <v>0.81130333333333327</v>
      </c>
      <c r="G70" s="3">
        <f>SUM(G2:G69)</f>
        <v>5994500</v>
      </c>
      <c r="H70" s="11">
        <f>SUM(H2:H68)/67</f>
        <v>1.3044776119402979</v>
      </c>
      <c r="I70" s="3">
        <f t="shared" ref="I70:M70" si="14">SUM(I2:I69)</f>
        <v>495531600</v>
      </c>
      <c r="J70" s="3">
        <f t="shared" si="14"/>
        <v>154070832</v>
      </c>
      <c r="K70" s="3">
        <f>SUM(K2:K69)</f>
        <v>6162833.2800000003</v>
      </c>
      <c r="L70" s="16">
        <f>SUM(L2:L68)/65</f>
        <v>0.45230769230769224</v>
      </c>
      <c r="M70" s="3">
        <f t="shared" si="14"/>
        <v>36348762.239999995</v>
      </c>
    </row>
    <row r="71" spans="4:13">
      <c r="H71" s="12" t="s">
        <v>84</v>
      </c>
      <c r="I71" s="15">
        <f>I70/G70</f>
        <v>82.66437567770457</v>
      </c>
      <c r="J71" s="13">
        <f>J70/I70</f>
        <v>0.31092029650581315</v>
      </c>
    </row>
    <row r="73" spans="4:13">
      <c r="E73" s="2" t="s">
        <v>86</v>
      </c>
    </row>
    <row r="74" spans="4:13">
      <c r="E74">
        <f>E2*G2</f>
        <v>10500</v>
      </c>
    </row>
    <row r="75" spans="4:13">
      <c r="E75">
        <f>E3*G3</f>
        <v>425000</v>
      </c>
    </row>
    <row r="76" spans="4:13">
      <c r="E76">
        <f t="shared" ref="E76:E139" si="15">E4*G4</f>
        <v>28500</v>
      </c>
    </row>
    <row r="77" spans="4:13">
      <c r="E77">
        <f t="shared" si="15"/>
        <v>38400</v>
      </c>
    </row>
    <row r="78" spans="4:13">
      <c r="E78">
        <f t="shared" si="15"/>
        <v>1200</v>
      </c>
    </row>
    <row r="79" spans="4:13">
      <c r="E79">
        <f t="shared" si="15"/>
        <v>44000</v>
      </c>
    </row>
    <row r="80" spans="4:13">
      <c r="E80">
        <f t="shared" si="15"/>
        <v>3500</v>
      </c>
    </row>
    <row r="81" spans="5:5">
      <c r="E81">
        <f t="shared" si="15"/>
        <v>8400</v>
      </c>
    </row>
    <row r="82" spans="5:5">
      <c r="E82">
        <f t="shared" si="15"/>
        <v>800</v>
      </c>
    </row>
    <row r="83" spans="5:5">
      <c r="E83">
        <f t="shared" si="15"/>
        <v>16000</v>
      </c>
    </row>
    <row r="84" spans="5:5">
      <c r="E84">
        <f t="shared" si="15"/>
        <v>14700</v>
      </c>
    </row>
    <row r="85" spans="5:5">
      <c r="E85">
        <f t="shared" si="15"/>
        <v>3000</v>
      </c>
    </row>
    <row r="86" spans="5:5">
      <c r="E86">
        <f t="shared" si="15"/>
        <v>1800</v>
      </c>
    </row>
    <row r="87" spans="5:5">
      <c r="E87">
        <f t="shared" si="15"/>
        <v>720</v>
      </c>
    </row>
    <row r="88" spans="5:5">
      <c r="E88">
        <f t="shared" si="15"/>
        <v>3000</v>
      </c>
    </row>
    <row r="89" spans="5:5">
      <c r="E89">
        <f t="shared" si="15"/>
        <v>23400</v>
      </c>
    </row>
    <row r="90" spans="5:5">
      <c r="E90">
        <f t="shared" si="15"/>
        <v>1500</v>
      </c>
    </row>
    <row r="91" spans="5:5">
      <c r="E91">
        <f t="shared" si="15"/>
        <v>21000</v>
      </c>
    </row>
    <row r="92" spans="5:5">
      <c r="E92">
        <f t="shared" si="15"/>
        <v>4500</v>
      </c>
    </row>
    <row r="93" spans="5:5">
      <c r="E93">
        <f t="shared" si="15"/>
        <v>7800</v>
      </c>
    </row>
    <row r="94" spans="5:5">
      <c r="E94">
        <f t="shared" si="15"/>
        <v>13650</v>
      </c>
    </row>
    <row r="95" spans="5:5">
      <c r="E95">
        <f t="shared" si="15"/>
        <v>4800</v>
      </c>
    </row>
    <row r="96" spans="5:5">
      <c r="E96">
        <f t="shared" si="15"/>
        <v>0</v>
      </c>
    </row>
    <row r="97" spans="5:5">
      <c r="E97">
        <f t="shared" si="15"/>
        <v>9600</v>
      </c>
    </row>
    <row r="98" spans="5:5">
      <c r="E98">
        <f t="shared" si="15"/>
        <v>0</v>
      </c>
    </row>
    <row r="99" spans="5:5">
      <c r="E99">
        <f t="shared" si="15"/>
        <v>3900</v>
      </c>
    </row>
    <row r="100" spans="5:5">
      <c r="E100">
        <f t="shared" si="15"/>
        <v>4000</v>
      </c>
    </row>
    <row r="101" spans="5:5">
      <c r="E101">
        <f t="shared" si="15"/>
        <v>4200</v>
      </c>
    </row>
    <row r="102" spans="5:5">
      <c r="E102">
        <f t="shared" si="15"/>
        <v>0</v>
      </c>
    </row>
    <row r="103" spans="5:5">
      <c r="E103">
        <f t="shared" si="15"/>
        <v>7000</v>
      </c>
    </row>
    <row r="104" spans="5:5">
      <c r="E104">
        <f t="shared" si="15"/>
        <v>6000</v>
      </c>
    </row>
    <row r="105" spans="5:5">
      <c r="E105">
        <f t="shared" si="15"/>
        <v>14250</v>
      </c>
    </row>
    <row r="106" spans="5:5">
      <c r="E106">
        <f t="shared" si="15"/>
        <v>5600</v>
      </c>
    </row>
    <row r="107" spans="5:5">
      <c r="E107">
        <f t="shared" si="15"/>
        <v>62999.999999999993</v>
      </c>
    </row>
    <row r="108" spans="5:5">
      <c r="E108">
        <f t="shared" si="15"/>
        <v>2100</v>
      </c>
    </row>
    <row r="109" spans="5:5">
      <c r="E109">
        <f t="shared" si="15"/>
        <v>0</v>
      </c>
    </row>
    <row r="110" spans="5:5">
      <c r="E110">
        <f t="shared" si="15"/>
        <v>1600</v>
      </c>
    </row>
    <row r="111" spans="5:5">
      <c r="E111">
        <f t="shared" si="15"/>
        <v>400</v>
      </c>
    </row>
    <row r="112" spans="5:5">
      <c r="E112">
        <f t="shared" si="15"/>
        <v>800</v>
      </c>
    </row>
    <row r="113" spans="5:5">
      <c r="E113">
        <f t="shared" si="15"/>
        <v>5250</v>
      </c>
    </row>
    <row r="114" spans="5:5">
      <c r="E114">
        <f t="shared" si="15"/>
        <v>180000</v>
      </c>
    </row>
    <row r="116" spans="5:5">
      <c r="E116">
        <f t="shared" si="15"/>
        <v>5250</v>
      </c>
    </row>
    <row r="117" spans="5:5">
      <c r="E117">
        <f t="shared" si="15"/>
        <v>28000</v>
      </c>
    </row>
    <row r="118" spans="5:5">
      <c r="E118">
        <f t="shared" si="15"/>
        <v>4000</v>
      </c>
    </row>
    <row r="119" spans="5:5">
      <c r="E119">
        <f t="shared" si="15"/>
        <v>2700</v>
      </c>
    </row>
    <row r="120" spans="5:5">
      <c r="E120">
        <f t="shared" si="15"/>
        <v>6400</v>
      </c>
    </row>
    <row r="121" spans="5:5">
      <c r="E121">
        <f t="shared" si="15"/>
        <v>0</v>
      </c>
    </row>
    <row r="122" spans="5:5">
      <c r="E122">
        <f t="shared" si="15"/>
        <v>960</v>
      </c>
    </row>
    <row r="123" spans="5:5">
      <c r="E123">
        <f t="shared" si="15"/>
        <v>0</v>
      </c>
    </row>
    <row r="124" spans="5:5">
      <c r="E124">
        <f t="shared" si="15"/>
        <v>1200</v>
      </c>
    </row>
    <row r="125" spans="5:5">
      <c r="E125">
        <f t="shared" si="15"/>
        <v>6750</v>
      </c>
    </row>
    <row r="126" spans="5:5">
      <c r="E126">
        <f t="shared" si="15"/>
        <v>6400</v>
      </c>
    </row>
    <row r="127" spans="5:5">
      <c r="E127">
        <f t="shared" si="15"/>
        <v>6750</v>
      </c>
    </row>
    <row r="128" spans="5:5">
      <c r="E128">
        <f t="shared" si="15"/>
        <v>12000</v>
      </c>
    </row>
    <row r="129" spans="4:5">
      <c r="E129">
        <f t="shared" si="15"/>
        <v>0</v>
      </c>
    </row>
    <row r="130" spans="4:5">
      <c r="E130">
        <f t="shared" si="15"/>
        <v>1200</v>
      </c>
    </row>
    <row r="131" spans="4:5">
      <c r="E131">
        <f t="shared" si="15"/>
        <v>5100</v>
      </c>
    </row>
    <row r="132" spans="4:5">
      <c r="E132">
        <f t="shared" si="15"/>
        <v>9600</v>
      </c>
    </row>
    <row r="133" spans="4:5">
      <c r="E133">
        <f t="shared" si="15"/>
        <v>6000</v>
      </c>
    </row>
    <row r="135" spans="4:5">
      <c r="E135">
        <f t="shared" si="15"/>
        <v>10000</v>
      </c>
    </row>
    <row r="136" spans="4:5">
      <c r="E136">
        <f t="shared" si="15"/>
        <v>6000</v>
      </c>
    </row>
    <row r="137" spans="4:5">
      <c r="E137">
        <f t="shared" si="15"/>
        <v>6000</v>
      </c>
    </row>
    <row r="138" spans="4:5">
      <c r="E138">
        <f t="shared" si="15"/>
        <v>8000</v>
      </c>
    </row>
    <row r="139" spans="4:5">
      <c r="E139">
        <f t="shared" si="15"/>
        <v>6000</v>
      </c>
    </row>
    <row r="140" spans="4:5">
      <c r="E140">
        <f t="shared" ref="E140" si="16">E68*G68</f>
        <v>10000</v>
      </c>
    </row>
    <row r="142" spans="4:5">
      <c r="D142" s="12" t="s">
        <v>87</v>
      </c>
      <c r="E142">
        <f>SUM(E74:E141)</f>
        <v>1132180</v>
      </c>
    </row>
  </sheetData>
  <pageMargins left="0.7" right="0.7" top="0.75" bottom="0.75" header="0.3" footer="0.3"/>
  <pageSetup paperSize="9" orientation="portrait" horizontalDpi="1200" verticalDpi="1200" r:id="rId1"/>
  <ignoredErrors>
    <ignoredError sqref="H70 L7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Dell-1500</dc:creator>
  <cp:lastModifiedBy>Dell-1500</cp:lastModifiedBy>
  <dcterms:created xsi:type="dcterms:W3CDTF">2009-05-04T20:42:13Z</dcterms:created>
  <dcterms:modified xsi:type="dcterms:W3CDTF">2009-05-12T20:07:56Z</dcterms:modified>
</cp:coreProperties>
</file>